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<sst xmlns="http://schemas.openxmlformats.org/spreadsheetml/2006/main" count="547" uniqueCount="10">
  <si>
    <t>2026年淮上区住房城乡建设交通局公开招聘编外工作人员（城市管理协管员）考试笔试总成绩</t>
  </si>
  <si>
    <t>序号</t>
  </si>
  <si>
    <t>岗位名称</t>
  </si>
  <si>
    <t>准考证号</t>
  </si>
  <si>
    <t>笔试成绩</t>
  </si>
  <si>
    <t>退役军人加分</t>
  </si>
  <si>
    <t>笔试总成绩</t>
  </si>
  <si>
    <t>备注</t>
  </si>
  <si>
    <t>城市管理协管员</t>
  </si>
  <si>
    <t>缺考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</si>
</sst>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3" borderId="5">
      <alignment vertical="center"/>
    </xf>
    <xf numFmtId="0" fontId="14" fillId="4" borderId="6">
      <alignment vertical="center"/>
    </xf>
    <xf numFmtId="0" fontId="15" fillId="4" borderId="5">
      <alignment vertical="center"/>
    </xf>
    <xf numFmtId="0" fontId="16" fillId="5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28">
    <xf numFmtId="0" fontId="0" fillId="0" borderId="0" xfId="0" applyAlignment="1">
      <alignment vertical="center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12"/>
  <sheetViews>
    <sheetView tabSelected="1" topLeftCell="A384" workbookViewId="0">
      <selection activeCell="L406" sqref="L406"/>
    </sheetView>
  </sheetViews>
  <sheetFormatPr defaultColWidth="9" defaultRowHeight="13.5"/>
  <cols>
    <col min="1" max="1" width="9" style="6"/>
    <col min="2" max="2" width="16.875" style="7" customWidth="1"/>
    <col min="3" max="3" width="16" style="7" customWidth="1"/>
    <col min="4" max="4" width="12.5" style="7" customWidth="1"/>
    <col min="5" max="5" width="9.125" style="7" customWidth="1"/>
    <col min="6" max="6" width="16.375" style="6" customWidth="1"/>
    <col min="7" max="16381" width="9" style="1"/>
  </cols>
  <sheetData>
    <row r="1" s="1" customFormat="1" ht="57" customHeight="1" spans="1:1024 1025:16381">
      <c r="A1" s="8" t="s">
        <v>0</v>
      </c>
      <c r="B1" s="8"/>
      <c r="C1" s="8"/>
      <c r="D1" s="8"/>
      <c r="E1" s="8"/>
      <c r="F1" s="8"/>
      <c r="G1" s="8"/>
    </row>
    <row r="2" s="1" customFormat="1" ht="28" customHeight="1" spans="1:1024 1025:16381">
      <c r="A2" s="9" t="s">
        <v>1</v>
      </c>
      <c r="B2" s="10" t="s">
        <v>2</v>
      </c>
      <c r="C2" s="11" t="s">
        <v>3</v>
      </c>
      <c r="D2" s="11" t="s">
        <v>4</v>
      </c>
      <c r="E2" s="12" t="s">
        <v>5</v>
      </c>
      <c r="F2" s="9" t="s">
        <v>6</v>
      </c>
      <c r="G2" s="9" t="s">
        <v>7</v>
      </c>
    </row>
    <row r="3" s="2" customFormat="1" spans="1:1024 1025:16381">
      <c r="A3" s="13">
        <v>1</v>
      </c>
      <c r="B3" s="14" t="s">
        <v>8</v>
      </c>
      <c r="C3" s="13" t="str">
        <f>"26071100117"</f>
        <v>26071100117</v>
      </c>
      <c r="D3" s="15">
        <v>83.8</v>
      </c>
      <c r="E3" s="14"/>
      <c r="F3" s="16">
        <v>83.8</v>
      </c>
      <c r="G3" s="17"/>
    </row>
    <row r="4" s="2" customFormat="1" spans="1:1024 1025:16381">
      <c r="A4" s="13">
        <v>2</v>
      </c>
      <c r="B4" s="14" t="s">
        <v>8</v>
      </c>
      <c r="C4" s="13" t="str">
        <f>"26071101308"</f>
        <v>26071101308</v>
      </c>
      <c r="D4" s="15">
        <v>83.3</v>
      </c>
      <c r="E4" s="14"/>
      <c r="F4" s="16">
        <v>83.3</v>
      </c>
      <c r="G4" s="17"/>
    </row>
    <row r="5" s="2" customFormat="1" spans="1:1024 1025:16381">
      <c r="A5" s="13">
        <v>3</v>
      </c>
      <c r="B5" s="14" t="s">
        <v>8</v>
      </c>
      <c r="C5" s="13" t="str">
        <f>"26071100816"</f>
        <v>26071100816</v>
      </c>
      <c r="D5" s="15">
        <v>83.2</v>
      </c>
      <c r="E5" s="14"/>
      <c r="F5" s="16">
        <v>83.2</v>
      </c>
      <c r="G5" s="17"/>
    </row>
    <row r="6" s="2" customFormat="1" spans="1:1024 1025:16381">
      <c r="A6" s="13">
        <v>4</v>
      </c>
      <c r="B6" s="14" t="s">
        <v>8</v>
      </c>
      <c r="C6" s="13" t="str">
        <f>"26071100625"</f>
        <v>26071100625</v>
      </c>
      <c r="D6" s="15">
        <v>82.8</v>
      </c>
      <c r="E6" s="14"/>
      <c r="F6" s="16">
        <v>82.8</v>
      </c>
      <c r="G6" s="17"/>
    </row>
    <row r="7" s="2" customFormat="1" spans="1:1024 1025:16381">
      <c r="A7" s="13">
        <v>5</v>
      </c>
      <c r="B7" s="14" t="s">
        <v>8</v>
      </c>
      <c r="C7" s="13" t="str">
        <f>"26071101312"</f>
        <v>26071101312</v>
      </c>
      <c r="D7" s="15">
        <v>81.8</v>
      </c>
      <c r="E7" s="14"/>
      <c r="F7" s="16">
        <v>81.8</v>
      </c>
      <c r="G7" s="17"/>
    </row>
    <row r="8" s="2" customFormat="1" spans="1:1024 1025:16381">
      <c r="A8" s="13">
        <v>6</v>
      </c>
      <c r="B8" s="14" t="s">
        <v>8</v>
      </c>
      <c r="C8" s="13" t="str">
        <f>"26071101415"</f>
        <v>26071101415</v>
      </c>
      <c r="D8" s="15">
        <v>81.1</v>
      </c>
      <c r="E8" s="14"/>
      <c r="F8" s="16">
        <v>81.1</v>
      </c>
      <c r="G8" s="17"/>
    </row>
    <row r="9" s="2" customFormat="1" spans="1:1024 1025:16381">
      <c r="A9" s="13">
        <v>7</v>
      </c>
      <c r="B9" s="14" t="s">
        <v>8</v>
      </c>
      <c r="C9" s="13" t="str">
        <f>"26071100703"</f>
        <v>26071100703</v>
      </c>
      <c r="D9" s="15">
        <v>79.7</v>
      </c>
      <c r="E9" s="14"/>
      <c r="F9" s="16">
        <v>79.7</v>
      </c>
      <c r="G9" s="17"/>
    </row>
    <row r="10" s="2" customFormat="1" spans="1:1024 1025:16381">
      <c r="A10" s="13">
        <v>8</v>
      </c>
      <c r="B10" s="14" t="s">
        <v>8</v>
      </c>
      <c r="C10" s="13" t="str">
        <f>"26071100414"</f>
        <v>26071100414</v>
      </c>
      <c r="D10" s="15">
        <v>79</v>
      </c>
      <c r="E10" s="14"/>
      <c r="F10" s="16">
        <v>79</v>
      </c>
      <c r="G10" s="17"/>
    </row>
    <row r="11" s="2" customFormat="1" spans="1:1024 1025:16381">
      <c r="A11" s="13">
        <v>9</v>
      </c>
      <c r="B11" s="18" t="s">
        <v>8</v>
      </c>
      <c r="C11" s="19" t="str">
        <f>"26071100403"</f>
        <v>26071100403</v>
      </c>
      <c r="D11" s="20">
        <v>75.9</v>
      </c>
      <c r="E11" s="18">
        <v>3</v>
      </c>
      <c r="F11" s="21">
        <v>78.9</v>
      </c>
      <c r="G11" s="17"/>
    </row>
    <row r="12" s="3" customFormat="1" spans="1:1024 1025:16381">
      <c r="A12" s="13">
        <v>10</v>
      </c>
      <c r="B12" s="18" t="s">
        <v>8</v>
      </c>
      <c r="C12" s="19" t="str">
        <f>"26071101012"</f>
        <v>26071101012</v>
      </c>
      <c r="D12" s="20">
        <v>77.9</v>
      </c>
      <c r="E12" s="18"/>
      <c r="F12" s="21">
        <v>77.9</v>
      </c>
      <c r="G12" s="17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</row>
    <row r="13" s="3" customFormat="1" spans="1:1024 1025:16381">
      <c r="A13" s="13">
        <v>11</v>
      </c>
      <c r="B13" s="18" t="s">
        <v>8</v>
      </c>
      <c r="C13" s="19" t="str">
        <f>"26071100826"</f>
        <v>26071100826</v>
      </c>
      <c r="D13" s="20">
        <v>77.8</v>
      </c>
      <c r="E13" s="18"/>
      <c r="F13" s="21">
        <v>77.8</v>
      </c>
      <c r="G13" s="17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</row>
    <row r="14" s="2" customFormat="1" spans="1:1024 1025:16381">
      <c r="A14" s="13">
        <v>12</v>
      </c>
      <c r="B14" s="18" t="s">
        <v>8</v>
      </c>
      <c r="C14" s="19" t="str">
        <f>"26071100812"</f>
        <v>26071100812</v>
      </c>
      <c r="D14" s="20">
        <v>77.3</v>
      </c>
      <c r="E14" s="18"/>
      <c r="F14" s="21">
        <v>77.3</v>
      </c>
      <c r="G14" s="17"/>
    </row>
    <row r="15" s="2" customFormat="1" spans="1:1024 1025:16381">
      <c r="A15" s="13">
        <v>13</v>
      </c>
      <c r="B15" s="18" t="s">
        <v>8</v>
      </c>
      <c r="C15" s="19" t="str">
        <f>"26071100522"</f>
        <v>26071100522</v>
      </c>
      <c r="D15" s="20">
        <v>76.9</v>
      </c>
      <c r="E15" s="18"/>
      <c r="F15" s="21">
        <v>76.9</v>
      </c>
      <c r="G15" s="17"/>
    </row>
    <row r="16" s="3" customFormat="1" spans="1:1024 1025:16381">
      <c r="A16" s="13">
        <v>14</v>
      </c>
      <c r="B16" s="18" t="s">
        <v>8</v>
      </c>
      <c r="C16" s="19" t="str">
        <f>"26071101315"</f>
        <v>26071101315</v>
      </c>
      <c r="D16" s="20">
        <v>76.8</v>
      </c>
      <c r="E16" s="18"/>
      <c r="F16" s="21">
        <v>76.8</v>
      </c>
      <c r="G16" s="17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="2" customFormat="1" spans="1:1024 1025:16381">
      <c r="A17" s="13">
        <v>15</v>
      </c>
      <c r="B17" s="18" t="s">
        <v>8</v>
      </c>
      <c r="C17" s="19" t="str">
        <f>"26071101317"</f>
        <v>26071101317</v>
      </c>
      <c r="D17" s="20">
        <v>76.6</v>
      </c>
      <c r="E17" s="18"/>
      <c r="F17" s="21">
        <v>76.6</v>
      </c>
      <c r="G17" s="17"/>
    </row>
    <row r="18" s="2" customFormat="1" spans="1:1024 1025:16381">
      <c r="A18" s="13">
        <v>16</v>
      </c>
      <c r="B18" s="18" t="s">
        <v>8</v>
      </c>
      <c r="C18" s="19" t="str">
        <f>"26071101418"</f>
        <v>26071101418</v>
      </c>
      <c r="D18" s="20">
        <v>76.3</v>
      </c>
      <c r="E18" s="18"/>
      <c r="F18" s="21">
        <v>76.3</v>
      </c>
      <c r="G18" s="17"/>
    </row>
    <row r="19" s="2" customFormat="1" spans="1:1024 1025:16381">
      <c r="A19" s="13">
        <v>17</v>
      </c>
      <c r="B19" s="18" t="s">
        <v>8</v>
      </c>
      <c r="C19" s="19" t="str">
        <f>"26071100128"</f>
        <v>26071100128</v>
      </c>
      <c r="D19" s="20">
        <v>76.2</v>
      </c>
      <c r="E19" s="18"/>
      <c r="F19" s="21">
        <v>76.2</v>
      </c>
      <c r="G19" s="17"/>
    </row>
    <row r="20" s="2" customFormat="1" spans="1:1024 1025:16381">
      <c r="A20" s="13">
        <v>18</v>
      </c>
      <c r="B20" s="18" t="s">
        <v>8</v>
      </c>
      <c r="C20" s="19" t="str">
        <f>"26071101126"</f>
        <v>26071101126</v>
      </c>
      <c r="D20" s="20">
        <v>75.9</v>
      </c>
      <c r="E20" s="18"/>
      <c r="F20" s="21">
        <v>75.9</v>
      </c>
      <c r="G20" s="17"/>
    </row>
    <row r="21" s="2" customFormat="1" spans="1:1024 1025:16381">
      <c r="A21" s="13">
        <v>19</v>
      </c>
      <c r="B21" s="18" t="s">
        <v>8</v>
      </c>
      <c r="C21" s="19" t="str">
        <f>"26071101101"</f>
        <v>26071101101</v>
      </c>
      <c r="D21" s="20">
        <v>75.7</v>
      </c>
      <c r="E21" s="18"/>
      <c r="F21" s="21">
        <v>75.7</v>
      </c>
      <c r="G21" s="17"/>
    </row>
    <row r="22" s="2" customFormat="1" spans="1:1024 1025:16381">
      <c r="A22" s="13">
        <v>20</v>
      </c>
      <c r="B22" s="18" t="s">
        <v>8</v>
      </c>
      <c r="C22" s="19" t="str">
        <f>"26071100108"</f>
        <v>26071100108</v>
      </c>
      <c r="D22" s="20">
        <v>75.3</v>
      </c>
      <c r="E22" s="18"/>
      <c r="F22" s="21">
        <v>75.3</v>
      </c>
      <c r="G22" s="17"/>
    </row>
    <row r="23" s="2" customFormat="1" spans="1:1024 1025:16381">
      <c r="A23" s="13">
        <v>21</v>
      </c>
      <c r="B23" s="18" t="s">
        <v>8</v>
      </c>
      <c r="C23" s="19" t="str">
        <f>"26071100629"</f>
        <v>26071100629</v>
      </c>
      <c r="D23" s="20">
        <v>75.3</v>
      </c>
      <c r="E23" s="18"/>
      <c r="F23" s="21">
        <v>75.3</v>
      </c>
      <c r="G23" s="17"/>
    </row>
    <row r="24" s="3" customFormat="1" spans="1:1024 1025:16381">
      <c r="A24" s="13">
        <v>22</v>
      </c>
      <c r="B24" s="18" t="s">
        <v>8</v>
      </c>
      <c r="C24" s="19" t="str">
        <f>"26071101226"</f>
        <v>26071101226</v>
      </c>
      <c r="D24" s="20">
        <v>75.3</v>
      </c>
      <c r="E24" s="18"/>
      <c r="F24" s="21">
        <v>75.3</v>
      </c>
      <c r="G24" s="17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</row>
    <row r="25" s="2" customFormat="1" spans="1:1024 1025:16381">
      <c r="A25" s="13">
        <v>23</v>
      </c>
      <c r="B25" s="18" t="s">
        <v>8</v>
      </c>
      <c r="C25" s="19" t="str">
        <f>"26071100506"</f>
        <v>26071100506</v>
      </c>
      <c r="D25" s="20">
        <v>75.1</v>
      </c>
      <c r="E25" s="18"/>
      <c r="F25" s="21">
        <v>75.1</v>
      </c>
      <c r="G25" s="17"/>
    </row>
    <row r="26" s="3" customFormat="1" spans="1:1024 1025:16381">
      <c r="A26" s="13">
        <v>24</v>
      </c>
      <c r="B26" s="18" t="s">
        <v>8</v>
      </c>
      <c r="C26" s="19" t="str">
        <f>"26071100718"</f>
        <v>26071100718</v>
      </c>
      <c r="D26" s="20">
        <v>75.1</v>
      </c>
      <c r="E26" s="18"/>
      <c r="F26" s="21">
        <v>75.1</v>
      </c>
      <c r="G26" s="17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</row>
    <row r="27" s="2" customFormat="1" spans="1:1024 1025:16381">
      <c r="A27" s="13">
        <v>25</v>
      </c>
      <c r="B27" s="18" t="s">
        <v>8</v>
      </c>
      <c r="C27" s="19" t="str">
        <f>"26071100310"</f>
        <v>26071100310</v>
      </c>
      <c r="D27" s="20">
        <v>75</v>
      </c>
      <c r="E27" s="18"/>
      <c r="F27" s="21">
        <v>75</v>
      </c>
      <c r="G27" s="17"/>
    </row>
    <row r="28" s="1" customFormat="1" spans="1:1024 1025:16381">
      <c r="A28" s="13">
        <v>26</v>
      </c>
      <c r="B28" s="18" t="s">
        <v>8</v>
      </c>
      <c r="C28" s="19" t="str">
        <f>"26071100528"</f>
        <v>26071100528</v>
      </c>
      <c r="D28" s="22">
        <v>74.8</v>
      </c>
      <c r="E28" s="23"/>
      <c r="F28" s="24">
        <v>74.8</v>
      </c>
      <c r="G28" s="25"/>
    </row>
    <row r="29" s="1" customFormat="1" spans="1:1024 1025:16381">
      <c r="A29" s="13">
        <v>27</v>
      </c>
      <c r="B29" s="18" t="s">
        <v>8</v>
      </c>
      <c r="C29" s="19" t="str">
        <f>"26071100206"</f>
        <v>26071100206</v>
      </c>
      <c r="D29" s="22">
        <v>74.3</v>
      </c>
      <c r="E29" s="23"/>
      <c r="F29" s="24">
        <v>74.3</v>
      </c>
      <c r="G29" s="25"/>
    </row>
    <row r="30" s="1" customFormat="1" spans="1:1024 1025:16381">
      <c r="A30" s="13">
        <v>28</v>
      </c>
      <c r="B30" s="18" t="s">
        <v>8</v>
      </c>
      <c r="C30" s="19" t="str">
        <f>"26071100730"</f>
        <v>26071100730</v>
      </c>
      <c r="D30" s="22">
        <v>74.3</v>
      </c>
      <c r="E30" s="23"/>
      <c r="F30" s="24">
        <v>74.3</v>
      </c>
      <c r="G30" s="25"/>
    </row>
    <row r="31" s="1" customFormat="1" spans="1:1024 1025:16381">
      <c r="A31" s="13">
        <v>29</v>
      </c>
      <c r="B31" s="18" t="s">
        <v>8</v>
      </c>
      <c r="C31" s="19" t="str">
        <f>"26071100103"</f>
        <v>26071100103</v>
      </c>
      <c r="D31" s="22">
        <v>74</v>
      </c>
      <c r="E31" s="23"/>
      <c r="F31" s="24">
        <v>74</v>
      </c>
      <c r="G31" s="25"/>
    </row>
    <row r="32" s="1" customFormat="1" spans="1:1024 1025:16381">
      <c r="A32" s="13">
        <v>30</v>
      </c>
      <c r="B32" s="18" t="s">
        <v>8</v>
      </c>
      <c r="C32" s="19" t="str">
        <f>"26071100530"</f>
        <v>26071100530</v>
      </c>
      <c r="D32" s="22">
        <v>74</v>
      </c>
      <c r="E32" s="23"/>
      <c r="F32" s="24">
        <v>74</v>
      </c>
      <c r="G32" s="25"/>
    </row>
    <row r="33" s="1" customFormat="1" spans="1:7">
      <c r="A33" s="13">
        <v>31</v>
      </c>
      <c r="B33" s="18" t="s">
        <v>8</v>
      </c>
      <c r="C33" s="19" t="str">
        <f>"26071100630"</f>
        <v>26071100630</v>
      </c>
      <c r="D33" s="22">
        <v>73.9</v>
      </c>
      <c r="E33" s="23"/>
      <c r="F33" s="24">
        <v>73.9</v>
      </c>
      <c r="G33" s="25"/>
    </row>
    <row r="34" s="1" customFormat="1" spans="1:7">
      <c r="A34" s="13">
        <v>32</v>
      </c>
      <c r="B34" s="18" t="s">
        <v>8</v>
      </c>
      <c r="C34" s="19" t="str">
        <f>"26071100319"</f>
        <v>26071100319</v>
      </c>
      <c r="D34" s="22">
        <v>73.7</v>
      </c>
      <c r="E34" s="23"/>
      <c r="F34" s="24">
        <v>73.7</v>
      </c>
      <c r="G34" s="25"/>
    </row>
    <row r="35" s="1" customFormat="1" spans="1:7">
      <c r="A35" s="13">
        <v>33</v>
      </c>
      <c r="B35" s="18" t="s">
        <v>8</v>
      </c>
      <c r="C35" s="19" t="str">
        <f>"26071100511"</f>
        <v>26071100511</v>
      </c>
      <c r="D35" s="22">
        <v>73.6</v>
      </c>
      <c r="E35" s="23"/>
      <c r="F35" s="24">
        <v>73.6</v>
      </c>
      <c r="G35" s="25"/>
    </row>
    <row r="36" s="4" customFormat="1" spans="1:7">
      <c r="A36" s="13">
        <v>34</v>
      </c>
      <c r="B36" s="18" t="s">
        <v>8</v>
      </c>
      <c r="C36" s="19" t="str">
        <f>"26071101411"</f>
        <v>26071101411</v>
      </c>
      <c r="D36" s="22">
        <v>73.5</v>
      </c>
      <c r="E36" s="23"/>
      <c r="F36" s="24">
        <v>73.5</v>
      </c>
      <c r="G36" s="26"/>
    </row>
    <row r="37" s="1" customFormat="1" spans="1:7">
      <c r="A37" s="13">
        <v>35</v>
      </c>
      <c r="B37" s="18" t="s">
        <v>8</v>
      </c>
      <c r="C37" s="19" t="str">
        <f>"26071100507"</f>
        <v>26071100507</v>
      </c>
      <c r="D37" s="22">
        <v>73.3</v>
      </c>
      <c r="E37" s="23"/>
      <c r="F37" s="24">
        <v>73.3</v>
      </c>
      <c r="G37" s="25"/>
    </row>
    <row r="38" s="1" customFormat="1" spans="1:7">
      <c r="A38" s="13">
        <v>36</v>
      </c>
      <c r="B38" s="18" t="s">
        <v>8</v>
      </c>
      <c r="C38" s="19" t="str">
        <f>"26071100119"</f>
        <v>26071100119</v>
      </c>
      <c r="D38" s="22">
        <v>73.2</v>
      </c>
      <c r="E38" s="23"/>
      <c r="F38" s="24">
        <v>73.2</v>
      </c>
      <c r="G38" s="25"/>
    </row>
    <row r="39" s="4" customFormat="1" spans="1:7">
      <c r="A39" s="13">
        <v>37</v>
      </c>
      <c r="B39" s="18" t="s">
        <v>8</v>
      </c>
      <c r="C39" s="19" t="str">
        <f>"26071101208"</f>
        <v>26071101208</v>
      </c>
      <c r="D39" s="22">
        <v>73.1</v>
      </c>
      <c r="E39" s="23"/>
      <c r="F39" s="24">
        <v>73.1</v>
      </c>
      <c r="G39" s="26"/>
    </row>
    <row r="40" s="1" customFormat="1" spans="1:7">
      <c r="A40" s="13">
        <v>38</v>
      </c>
      <c r="B40" s="18" t="s">
        <v>8</v>
      </c>
      <c r="C40" s="19" t="str">
        <f>"26071101213"</f>
        <v>26071101213</v>
      </c>
      <c r="D40" s="22">
        <v>72.7</v>
      </c>
      <c r="E40" s="23"/>
      <c r="F40" s="24">
        <v>72.7</v>
      </c>
      <c r="G40" s="25"/>
    </row>
    <row r="41" s="1" customFormat="1" spans="1:7">
      <c r="A41" s="13">
        <v>39</v>
      </c>
      <c r="B41" s="18" t="s">
        <v>8</v>
      </c>
      <c r="C41" s="19" t="str">
        <f>"26071100130"</f>
        <v>26071100130</v>
      </c>
      <c r="D41" s="22">
        <v>72.5</v>
      </c>
      <c r="E41" s="23"/>
      <c r="F41" s="24">
        <v>72.5</v>
      </c>
      <c r="G41" s="25"/>
    </row>
    <row r="42" s="1" customFormat="1" spans="1:7">
      <c r="A42" s="13">
        <v>40</v>
      </c>
      <c r="B42" s="18" t="s">
        <v>8</v>
      </c>
      <c r="C42" s="19" t="str">
        <f>"26071101218"</f>
        <v>26071101218</v>
      </c>
      <c r="D42" s="22">
        <v>72.5</v>
      </c>
      <c r="E42" s="23"/>
      <c r="F42" s="24">
        <v>72.5</v>
      </c>
      <c r="G42" s="25"/>
    </row>
    <row r="43" s="1" customFormat="1" spans="1:7">
      <c r="A43" s="13">
        <v>41</v>
      </c>
      <c r="B43" s="18" t="s">
        <v>8</v>
      </c>
      <c r="C43" s="19" t="str">
        <f>"26071100313"</f>
        <v>26071100313</v>
      </c>
      <c r="D43" s="22">
        <v>72.2</v>
      </c>
      <c r="E43" s="23"/>
      <c r="F43" s="24">
        <v>72.2</v>
      </c>
      <c r="G43" s="25"/>
    </row>
    <row r="44" s="1" customFormat="1" spans="1:7">
      <c r="A44" s="13">
        <v>42</v>
      </c>
      <c r="B44" s="18" t="s">
        <v>8</v>
      </c>
      <c r="C44" s="19" t="str">
        <f>"26071100429"</f>
        <v>26071100429</v>
      </c>
      <c r="D44" s="22">
        <v>72.2</v>
      </c>
      <c r="E44" s="23"/>
      <c r="F44" s="24">
        <v>72.2</v>
      </c>
      <c r="G44" s="25"/>
    </row>
    <row r="45" s="1" customFormat="1" spans="1:7">
      <c r="A45" s="13">
        <v>43</v>
      </c>
      <c r="B45" s="18" t="s">
        <v>8</v>
      </c>
      <c r="C45" s="19" t="str">
        <f>"26071100127"</f>
        <v>26071100127</v>
      </c>
      <c r="D45" s="22">
        <v>72</v>
      </c>
      <c r="E45" s="23"/>
      <c r="F45" s="24">
        <v>72</v>
      </c>
      <c r="G45" s="25"/>
    </row>
    <row r="46" s="1" customFormat="1" spans="1:7">
      <c r="A46" s="13">
        <v>44</v>
      </c>
      <c r="B46" s="18" t="s">
        <v>8</v>
      </c>
      <c r="C46" s="19" t="str">
        <f>"26071100328"</f>
        <v>26071100328</v>
      </c>
      <c r="D46" s="22">
        <v>71.9</v>
      </c>
      <c r="E46" s="23"/>
      <c r="F46" s="24">
        <v>71.9</v>
      </c>
      <c r="G46" s="25"/>
    </row>
    <row r="47" s="1" customFormat="1" spans="1:7">
      <c r="A47" s="13">
        <v>45</v>
      </c>
      <c r="B47" s="18" t="s">
        <v>8</v>
      </c>
      <c r="C47" s="19" t="str">
        <f>"26071100229"</f>
        <v>26071100229</v>
      </c>
      <c r="D47" s="22">
        <v>71.7</v>
      </c>
      <c r="E47" s="23"/>
      <c r="F47" s="24">
        <v>71.7</v>
      </c>
      <c r="G47" s="25"/>
    </row>
    <row r="48" s="1" customFormat="1" spans="1:7">
      <c r="A48" s="13">
        <v>46</v>
      </c>
      <c r="B48" s="18" t="s">
        <v>8</v>
      </c>
      <c r="C48" s="19" t="str">
        <f>"26071101011"</f>
        <v>26071101011</v>
      </c>
      <c r="D48" s="22">
        <v>71.6</v>
      </c>
      <c r="E48" s="23"/>
      <c r="F48" s="24">
        <v>71.6</v>
      </c>
      <c r="G48" s="25"/>
    </row>
    <row r="49" s="1" customFormat="1" spans="1:7">
      <c r="A49" s="13">
        <v>47</v>
      </c>
      <c r="B49" s="18" t="s">
        <v>8</v>
      </c>
      <c r="C49" s="19" t="str">
        <f>"26071100321"</f>
        <v>26071100321</v>
      </c>
      <c r="D49" s="22">
        <v>68.5</v>
      </c>
      <c r="E49" s="23">
        <v>3</v>
      </c>
      <c r="F49" s="24">
        <v>71.5</v>
      </c>
      <c r="G49" s="25"/>
    </row>
    <row r="50" s="1" customFormat="1" spans="1:7">
      <c r="A50" s="13">
        <v>48</v>
      </c>
      <c r="B50" s="18" t="s">
        <v>8</v>
      </c>
      <c r="C50" s="19" t="str">
        <f>"26071100307"</f>
        <v>26071100307</v>
      </c>
      <c r="D50" s="22">
        <v>71.3</v>
      </c>
      <c r="E50" s="23"/>
      <c r="F50" s="24">
        <v>71.3</v>
      </c>
      <c r="G50" s="25"/>
    </row>
    <row r="51" s="1" customFormat="1" spans="1:7">
      <c r="A51" s="13">
        <v>49</v>
      </c>
      <c r="B51" s="18" t="s">
        <v>8</v>
      </c>
      <c r="C51" s="19" t="str">
        <f>"26071100808"</f>
        <v>26071100808</v>
      </c>
      <c r="D51" s="22">
        <v>71.3</v>
      </c>
      <c r="E51" s="23"/>
      <c r="F51" s="24">
        <v>71.3</v>
      </c>
      <c r="G51" s="25"/>
    </row>
    <row r="52" s="1" customFormat="1" spans="1:7">
      <c r="A52" s="13">
        <v>50</v>
      </c>
      <c r="B52" s="18" t="s">
        <v>8</v>
      </c>
      <c r="C52" s="19" t="str">
        <f>"26071100906"</f>
        <v>26071100906</v>
      </c>
      <c r="D52" s="22">
        <v>71.3</v>
      </c>
      <c r="E52" s="23"/>
      <c r="F52" s="24">
        <v>71.3</v>
      </c>
      <c r="G52" s="25"/>
    </row>
    <row r="53" s="4" customFormat="1" spans="1:7">
      <c r="A53" s="13">
        <v>51</v>
      </c>
      <c r="B53" s="18" t="s">
        <v>8</v>
      </c>
      <c r="C53" s="19" t="str">
        <f>"26071100801"</f>
        <v>26071100801</v>
      </c>
      <c r="D53" s="22">
        <v>71</v>
      </c>
      <c r="E53" s="23"/>
      <c r="F53" s="24">
        <v>71</v>
      </c>
      <c r="G53" s="26"/>
    </row>
    <row r="54" s="1" customFormat="1" spans="1:7">
      <c r="A54" s="13">
        <v>52</v>
      </c>
      <c r="B54" s="18" t="s">
        <v>8</v>
      </c>
      <c r="C54" s="19" t="str">
        <f>"26071100326"</f>
        <v>26071100326</v>
      </c>
      <c r="D54" s="22">
        <v>70.8</v>
      </c>
      <c r="E54" s="23"/>
      <c r="F54" s="24">
        <v>70.8</v>
      </c>
      <c r="G54" s="25"/>
    </row>
    <row r="55" s="1" customFormat="1" spans="1:7">
      <c r="A55" s="13">
        <v>53</v>
      </c>
      <c r="B55" s="18" t="s">
        <v>8</v>
      </c>
      <c r="C55" s="19" t="str">
        <f>"26071100413"</f>
        <v>26071100413</v>
      </c>
      <c r="D55" s="22">
        <v>70.7</v>
      </c>
      <c r="E55" s="23"/>
      <c r="F55" s="24">
        <v>70.7</v>
      </c>
      <c r="G55" s="25"/>
    </row>
    <row r="56" s="1" customFormat="1" spans="1:7">
      <c r="A56" s="13">
        <v>54</v>
      </c>
      <c r="B56" s="18" t="s">
        <v>8</v>
      </c>
      <c r="C56" s="19" t="str">
        <f>"26071101301"</f>
        <v>26071101301</v>
      </c>
      <c r="D56" s="22">
        <v>70.7</v>
      </c>
      <c r="E56" s="23"/>
      <c r="F56" s="24">
        <v>70.7</v>
      </c>
      <c r="G56" s="25"/>
    </row>
    <row r="57" s="1" customFormat="1" spans="1:7">
      <c r="A57" s="13">
        <v>55</v>
      </c>
      <c r="B57" s="18" t="s">
        <v>8</v>
      </c>
      <c r="C57" s="19" t="str">
        <f>"26071100427"</f>
        <v>26071100427</v>
      </c>
      <c r="D57" s="22">
        <v>70.6</v>
      </c>
      <c r="E57" s="23"/>
      <c r="F57" s="24">
        <v>70.6</v>
      </c>
      <c r="G57" s="25"/>
    </row>
    <row r="58" s="1" customFormat="1" spans="1:7">
      <c r="A58" s="13">
        <v>56</v>
      </c>
      <c r="B58" s="18" t="s">
        <v>8</v>
      </c>
      <c r="C58" s="19" t="str">
        <f>"26071101027"</f>
        <v>26071101027</v>
      </c>
      <c r="D58" s="22">
        <v>70.6</v>
      </c>
      <c r="E58" s="23"/>
      <c r="F58" s="24">
        <v>70.6</v>
      </c>
      <c r="G58" s="25"/>
    </row>
    <row r="59" s="1" customFormat="1" spans="1:7">
      <c r="A59" s="13">
        <v>57</v>
      </c>
      <c r="B59" s="18" t="s">
        <v>8</v>
      </c>
      <c r="C59" s="19" t="str">
        <f>"26071100306"</f>
        <v>26071100306</v>
      </c>
      <c r="D59" s="22">
        <v>70.5</v>
      </c>
      <c r="E59" s="23"/>
      <c r="F59" s="24">
        <v>70.5</v>
      </c>
      <c r="G59" s="25"/>
    </row>
    <row r="60" s="1" customFormat="1" spans="1:7">
      <c r="A60" s="13">
        <v>58</v>
      </c>
      <c r="B60" s="18" t="s">
        <v>8</v>
      </c>
      <c r="C60" s="19" t="str">
        <f>"26071100626"</f>
        <v>26071100626</v>
      </c>
      <c r="D60" s="22">
        <v>70.5</v>
      </c>
      <c r="E60" s="23"/>
      <c r="F60" s="24">
        <v>70.5</v>
      </c>
      <c r="G60" s="25"/>
    </row>
    <row r="61" s="1" customFormat="1" spans="1:7">
      <c r="A61" s="13">
        <v>59</v>
      </c>
      <c r="B61" s="18" t="s">
        <v>8</v>
      </c>
      <c r="C61" s="19" t="str">
        <f>"26071100121"</f>
        <v>26071100121</v>
      </c>
      <c r="D61" s="22">
        <v>70.3</v>
      </c>
      <c r="E61" s="23"/>
      <c r="F61" s="24">
        <v>70.3</v>
      </c>
      <c r="G61" s="25"/>
    </row>
    <row r="62" s="1" customFormat="1" spans="1:7">
      <c r="A62" s="13">
        <v>60</v>
      </c>
      <c r="B62" s="18" t="s">
        <v>8</v>
      </c>
      <c r="C62" s="19" t="str">
        <f>"26071101002"</f>
        <v>26071101002</v>
      </c>
      <c r="D62" s="22">
        <v>70.3</v>
      </c>
      <c r="E62" s="23"/>
      <c r="F62" s="24">
        <v>70.3</v>
      </c>
      <c r="G62" s="25"/>
    </row>
    <row r="63" s="1" customFormat="1" spans="1:7">
      <c r="A63" s="13">
        <v>61</v>
      </c>
      <c r="B63" s="18" t="s">
        <v>8</v>
      </c>
      <c r="C63" s="19" t="str">
        <f>"26071100107"</f>
        <v>26071100107</v>
      </c>
      <c r="D63" s="22">
        <v>70.2</v>
      </c>
      <c r="E63" s="23"/>
      <c r="F63" s="24">
        <v>70.2</v>
      </c>
      <c r="G63" s="25"/>
    </row>
    <row r="64" s="1" customFormat="1" spans="1:7">
      <c r="A64" s="13">
        <v>62</v>
      </c>
      <c r="B64" s="18" t="s">
        <v>8</v>
      </c>
      <c r="C64" s="19" t="str">
        <f>"26071100203"</f>
        <v>26071100203</v>
      </c>
      <c r="D64" s="22">
        <v>70.1</v>
      </c>
      <c r="E64" s="23"/>
      <c r="F64" s="24">
        <v>70.1</v>
      </c>
      <c r="G64" s="25"/>
    </row>
    <row r="65" s="1" customFormat="1" spans="1:7">
      <c r="A65" s="13">
        <v>63</v>
      </c>
      <c r="B65" s="18" t="s">
        <v>8</v>
      </c>
      <c r="C65" s="19" t="str">
        <f>"26071100819"</f>
        <v>26071100819</v>
      </c>
      <c r="D65" s="22">
        <v>70</v>
      </c>
      <c r="E65" s="23"/>
      <c r="F65" s="24">
        <v>70</v>
      </c>
      <c r="G65" s="25"/>
    </row>
    <row r="66" s="1" customFormat="1" spans="1:7">
      <c r="A66" s="13">
        <v>64</v>
      </c>
      <c r="B66" s="18" t="s">
        <v>8</v>
      </c>
      <c r="C66" s="19" t="str">
        <f>"26071100316"</f>
        <v>26071100316</v>
      </c>
      <c r="D66" s="22">
        <v>69.8</v>
      </c>
      <c r="E66" s="23"/>
      <c r="F66" s="24">
        <v>69.8</v>
      </c>
      <c r="G66" s="25"/>
    </row>
    <row r="67" s="1" customFormat="1" spans="1:7">
      <c r="A67" s="13">
        <v>65</v>
      </c>
      <c r="B67" s="18" t="s">
        <v>8</v>
      </c>
      <c r="C67" s="19" t="str">
        <f>"26071101316"</f>
        <v>26071101316</v>
      </c>
      <c r="D67" s="22">
        <v>69.8</v>
      </c>
      <c r="E67" s="23"/>
      <c r="F67" s="24">
        <v>69.8</v>
      </c>
      <c r="G67" s="25"/>
    </row>
    <row r="68" s="1" customFormat="1" spans="1:7">
      <c r="A68" s="13">
        <v>66</v>
      </c>
      <c r="B68" s="18" t="s">
        <v>8</v>
      </c>
      <c r="C68" s="19" t="str">
        <f>"26071100607"</f>
        <v>26071100607</v>
      </c>
      <c r="D68" s="22">
        <v>66.6</v>
      </c>
      <c r="E68" s="23">
        <v>3</v>
      </c>
      <c r="F68" s="24">
        <v>69.6</v>
      </c>
      <c r="G68" s="25"/>
    </row>
    <row r="69" s="1" customFormat="1" spans="1:7">
      <c r="A69" s="13">
        <v>67</v>
      </c>
      <c r="B69" s="18" t="s">
        <v>8</v>
      </c>
      <c r="C69" s="19" t="str">
        <f>"26071101306"</f>
        <v>26071101306</v>
      </c>
      <c r="D69" s="22">
        <v>69.6</v>
      </c>
      <c r="E69" s="23"/>
      <c r="F69" s="24">
        <v>69.6</v>
      </c>
      <c r="G69" s="25"/>
    </row>
    <row r="70" s="1" customFormat="1" spans="1:7">
      <c r="A70" s="13">
        <v>68</v>
      </c>
      <c r="B70" s="18" t="s">
        <v>8</v>
      </c>
      <c r="C70" s="19" t="str">
        <f>"26071100116"</f>
        <v>26071100116</v>
      </c>
      <c r="D70" s="22">
        <v>69.5</v>
      </c>
      <c r="E70" s="23"/>
      <c r="F70" s="24">
        <v>69.5</v>
      </c>
      <c r="G70" s="25"/>
    </row>
    <row r="71" s="4" customFormat="1" spans="1:7">
      <c r="A71" s="13">
        <v>69</v>
      </c>
      <c r="B71" s="18" t="s">
        <v>8</v>
      </c>
      <c r="C71" s="19" t="str">
        <f>"26071101205"</f>
        <v>26071101205</v>
      </c>
      <c r="D71" s="22">
        <v>69.5</v>
      </c>
      <c r="E71" s="23"/>
      <c r="F71" s="24">
        <v>69.5</v>
      </c>
      <c r="G71" s="26"/>
    </row>
    <row r="72" s="1" customFormat="1" spans="1:7">
      <c r="A72" s="13">
        <v>70</v>
      </c>
      <c r="B72" s="18" t="s">
        <v>8</v>
      </c>
      <c r="C72" s="19" t="str">
        <f>"26071100220"</f>
        <v>26071100220</v>
      </c>
      <c r="D72" s="22">
        <v>69.4</v>
      </c>
      <c r="E72" s="23"/>
      <c r="F72" s="24">
        <v>69.4</v>
      </c>
      <c r="G72" s="25"/>
    </row>
    <row r="73" s="1" customFormat="1" spans="1:7">
      <c r="A73" s="13">
        <v>71</v>
      </c>
      <c r="B73" s="18" t="s">
        <v>8</v>
      </c>
      <c r="C73" s="19" t="str">
        <f>"26071100311"</f>
        <v>26071100311</v>
      </c>
      <c r="D73" s="22">
        <v>69.1</v>
      </c>
      <c r="E73" s="23"/>
      <c r="F73" s="24">
        <v>69.1</v>
      </c>
      <c r="G73" s="25"/>
    </row>
    <row r="74" s="1" customFormat="1" spans="1:7">
      <c r="A74" s="13">
        <v>72</v>
      </c>
      <c r="B74" s="18" t="s">
        <v>8</v>
      </c>
      <c r="C74" s="19" t="str">
        <f>"26071100710"</f>
        <v>26071100710</v>
      </c>
      <c r="D74" s="22">
        <v>69</v>
      </c>
      <c r="E74" s="23"/>
      <c r="F74" s="24">
        <v>69</v>
      </c>
      <c r="G74" s="25"/>
    </row>
    <row r="75" s="1" customFormat="1" spans="1:7">
      <c r="A75" s="13">
        <v>73</v>
      </c>
      <c r="B75" s="18" t="s">
        <v>8</v>
      </c>
      <c r="C75" s="19" t="str">
        <f>"26071100805"</f>
        <v>26071100805</v>
      </c>
      <c r="D75" s="22">
        <v>69</v>
      </c>
      <c r="E75" s="23"/>
      <c r="F75" s="24">
        <v>69</v>
      </c>
      <c r="G75" s="25"/>
    </row>
    <row r="76" s="1" customFormat="1" spans="1:7">
      <c r="A76" s="13">
        <v>74</v>
      </c>
      <c r="B76" s="18" t="s">
        <v>8</v>
      </c>
      <c r="C76" s="19" t="str">
        <f>"26071100205"</f>
        <v>26071100205</v>
      </c>
      <c r="D76" s="22">
        <v>68.9</v>
      </c>
      <c r="E76" s="23"/>
      <c r="F76" s="24">
        <v>68.9</v>
      </c>
      <c r="G76" s="25"/>
    </row>
    <row r="77" s="1" customFormat="1" spans="1:7">
      <c r="A77" s="13">
        <v>75</v>
      </c>
      <c r="B77" s="18" t="s">
        <v>8</v>
      </c>
      <c r="C77" s="19" t="str">
        <f>"26071100212"</f>
        <v>26071100212</v>
      </c>
      <c r="D77" s="22">
        <v>68.6</v>
      </c>
      <c r="E77" s="23"/>
      <c r="F77" s="24">
        <v>68.6</v>
      </c>
      <c r="G77" s="25"/>
    </row>
    <row r="78" s="1" customFormat="1" spans="1:7">
      <c r="A78" s="13">
        <v>76</v>
      </c>
      <c r="B78" s="18" t="s">
        <v>8</v>
      </c>
      <c r="C78" s="19" t="str">
        <f>"26071101008"</f>
        <v>26071101008</v>
      </c>
      <c r="D78" s="22">
        <v>65.6</v>
      </c>
      <c r="E78" s="23">
        <v>3</v>
      </c>
      <c r="F78" s="24">
        <v>68.6</v>
      </c>
      <c r="G78" s="25"/>
    </row>
    <row r="79" s="1" customFormat="1" spans="1:7">
      <c r="A79" s="13">
        <v>77</v>
      </c>
      <c r="B79" s="18" t="s">
        <v>8</v>
      </c>
      <c r="C79" s="19" t="str">
        <f>"26071101324"</f>
        <v>26071101324</v>
      </c>
      <c r="D79" s="22">
        <v>68.4</v>
      </c>
      <c r="E79" s="23"/>
      <c r="F79" s="24">
        <v>68.4</v>
      </c>
      <c r="G79" s="25"/>
    </row>
    <row r="80" s="1" customFormat="1" spans="1:7">
      <c r="A80" s="13">
        <v>78</v>
      </c>
      <c r="B80" s="18" t="s">
        <v>8</v>
      </c>
      <c r="C80" s="19" t="str">
        <f>"26071100320"</f>
        <v>26071100320</v>
      </c>
      <c r="D80" s="22">
        <v>68.3</v>
      </c>
      <c r="E80" s="23"/>
      <c r="F80" s="24">
        <v>68.3</v>
      </c>
      <c r="G80" s="25"/>
    </row>
    <row r="81" s="1" customFormat="1" spans="1:7">
      <c r="A81" s="13">
        <v>79</v>
      </c>
      <c r="B81" s="18" t="s">
        <v>8</v>
      </c>
      <c r="C81" s="19" t="str">
        <f>"26071100929"</f>
        <v>26071100929</v>
      </c>
      <c r="D81" s="22">
        <v>68.3</v>
      </c>
      <c r="E81" s="23"/>
      <c r="F81" s="24">
        <v>68.3</v>
      </c>
      <c r="G81" s="25"/>
    </row>
    <row r="82" s="1" customFormat="1" spans="1:7">
      <c r="A82" s="13">
        <v>80</v>
      </c>
      <c r="B82" s="18" t="s">
        <v>8</v>
      </c>
      <c r="C82" s="19" t="str">
        <f>"26071101105"</f>
        <v>26071101105</v>
      </c>
      <c r="D82" s="22">
        <v>68.3</v>
      </c>
      <c r="E82" s="23"/>
      <c r="F82" s="24">
        <v>68.3</v>
      </c>
      <c r="G82" s="25"/>
    </row>
    <row r="83" s="4" customFormat="1" spans="1:7">
      <c r="A83" s="13">
        <v>81</v>
      </c>
      <c r="B83" s="18" t="s">
        <v>8</v>
      </c>
      <c r="C83" s="19" t="str">
        <f>"26071101107"</f>
        <v>26071101107</v>
      </c>
      <c r="D83" s="22">
        <v>68.1</v>
      </c>
      <c r="E83" s="23"/>
      <c r="F83" s="24">
        <v>68.1</v>
      </c>
      <c r="G83" s="26"/>
    </row>
    <row r="84" s="1" customFormat="1" spans="1:7">
      <c r="A84" s="13">
        <v>82</v>
      </c>
      <c r="B84" s="18" t="s">
        <v>8</v>
      </c>
      <c r="C84" s="19" t="str">
        <f>"26071100201"</f>
        <v>26071100201</v>
      </c>
      <c r="D84" s="22">
        <v>67.7</v>
      </c>
      <c r="E84" s="23"/>
      <c r="F84" s="24">
        <v>67.7</v>
      </c>
      <c r="G84" s="25"/>
    </row>
    <row r="85" s="1" customFormat="1" spans="1:7">
      <c r="A85" s="13">
        <v>83</v>
      </c>
      <c r="B85" s="18" t="s">
        <v>8</v>
      </c>
      <c r="C85" s="19" t="str">
        <f>"26071100209"</f>
        <v>26071100209</v>
      </c>
      <c r="D85" s="22">
        <v>67.7</v>
      </c>
      <c r="E85" s="23"/>
      <c r="F85" s="24">
        <v>67.7</v>
      </c>
      <c r="G85" s="25"/>
    </row>
    <row r="86" s="1" customFormat="1" spans="1:7">
      <c r="A86" s="13">
        <v>84</v>
      </c>
      <c r="B86" s="18" t="s">
        <v>8</v>
      </c>
      <c r="C86" s="19" t="str">
        <f>"26071100216"</f>
        <v>26071100216</v>
      </c>
      <c r="D86" s="22">
        <v>67.7</v>
      </c>
      <c r="E86" s="23"/>
      <c r="F86" s="24">
        <v>67.7</v>
      </c>
      <c r="G86" s="25"/>
    </row>
    <row r="87" s="4" customFormat="1" spans="1:7">
      <c r="A87" s="13">
        <v>85</v>
      </c>
      <c r="B87" s="18" t="s">
        <v>8</v>
      </c>
      <c r="C87" s="19" t="str">
        <f>"26071101115"</f>
        <v>26071101115</v>
      </c>
      <c r="D87" s="22">
        <v>67.7</v>
      </c>
      <c r="E87" s="23"/>
      <c r="F87" s="24">
        <v>67.7</v>
      </c>
      <c r="G87" s="26"/>
    </row>
    <row r="88" s="1" customFormat="1" spans="1:7">
      <c r="A88" s="13">
        <v>86</v>
      </c>
      <c r="B88" s="18" t="s">
        <v>8</v>
      </c>
      <c r="C88" s="19" t="str">
        <f>"26071100917"</f>
        <v>26071100917</v>
      </c>
      <c r="D88" s="22">
        <v>67.6</v>
      </c>
      <c r="E88" s="23"/>
      <c r="F88" s="24">
        <v>67.6</v>
      </c>
      <c r="G88" s="25"/>
    </row>
    <row r="89" s="1" customFormat="1" spans="1:7">
      <c r="A89" s="13">
        <v>87</v>
      </c>
      <c r="B89" s="18" t="s">
        <v>8</v>
      </c>
      <c r="C89" s="19" t="str">
        <f>"26071100125"</f>
        <v>26071100125</v>
      </c>
      <c r="D89" s="22">
        <v>67.5</v>
      </c>
      <c r="E89" s="23"/>
      <c r="F89" s="24">
        <v>67.5</v>
      </c>
      <c r="G89" s="25"/>
    </row>
    <row r="90" s="1" customFormat="1" spans="1:7">
      <c r="A90" s="13">
        <v>88</v>
      </c>
      <c r="B90" s="18" t="s">
        <v>8</v>
      </c>
      <c r="C90" s="19" t="str">
        <f>"26071100225"</f>
        <v>26071100225</v>
      </c>
      <c r="D90" s="22">
        <v>67.5</v>
      </c>
      <c r="E90" s="23"/>
      <c r="F90" s="24">
        <v>67.5</v>
      </c>
      <c r="G90" s="25"/>
    </row>
    <row r="91" s="1" customFormat="1" spans="1:7">
      <c r="A91" s="13">
        <v>89</v>
      </c>
      <c r="B91" s="18" t="s">
        <v>8</v>
      </c>
      <c r="C91" s="19" t="str">
        <f>"26071101209"</f>
        <v>26071101209</v>
      </c>
      <c r="D91" s="22">
        <v>67.5</v>
      </c>
      <c r="E91" s="23"/>
      <c r="F91" s="24">
        <v>67.5</v>
      </c>
      <c r="G91" s="25"/>
    </row>
    <row r="92" s="1" customFormat="1" spans="1:7">
      <c r="A92" s="13">
        <v>90</v>
      </c>
      <c r="B92" s="18" t="s">
        <v>8</v>
      </c>
      <c r="C92" s="19" t="str">
        <f>"26071101106"</f>
        <v>26071101106</v>
      </c>
      <c r="D92" s="22">
        <v>64.4</v>
      </c>
      <c r="E92" s="23">
        <v>3</v>
      </c>
      <c r="F92" s="24">
        <v>67.4</v>
      </c>
      <c r="G92" s="25"/>
    </row>
    <row r="93" s="4" customFormat="1" spans="1:7">
      <c r="A93" s="13">
        <v>91</v>
      </c>
      <c r="B93" s="18" t="s">
        <v>8</v>
      </c>
      <c r="C93" s="19" t="str">
        <f>"26071101006"</f>
        <v>26071101006</v>
      </c>
      <c r="D93" s="22">
        <v>67.3</v>
      </c>
      <c r="E93" s="23"/>
      <c r="F93" s="24">
        <v>67.3</v>
      </c>
      <c r="G93" s="26"/>
    </row>
    <row r="94" s="4" customFormat="1" spans="1:7">
      <c r="A94" s="13">
        <v>92</v>
      </c>
      <c r="B94" s="18" t="s">
        <v>8</v>
      </c>
      <c r="C94" s="19" t="str">
        <f>"26071101112"</f>
        <v>26071101112</v>
      </c>
      <c r="D94" s="22">
        <v>64.2</v>
      </c>
      <c r="E94" s="23">
        <v>3</v>
      </c>
      <c r="F94" s="24">
        <v>67.2</v>
      </c>
      <c r="G94" s="26"/>
    </row>
    <row r="95" s="4" customFormat="1" spans="1:7">
      <c r="A95" s="13">
        <v>93</v>
      </c>
      <c r="B95" s="18" t="s">
        <v>8</v>
      </c>
      <c r="C95" s="19" t="str">
        <f>"26071101005"</f>
        <v>26071101005</v>
      </c>
      <c r="D95" s="22">
        <v>67.1</v>
      </c>
      <c r="E95" s="23"/>
      <c r="F95" s="24">
        <v>67.1</v>
      </c>
      <c r="G95" s="26"/>
    </row>
    <row r="96" s="1" customFormat="1" spans="1:7">
      <c r="A96" s="13">
        <v>94</v>
      </c>
      <c r="B96" s="18" t="s">
        <v>8</v>
      </c>
      <c r="C96" s="19" t="str">
        <f>"26071101210"</f>
        <v>26071101210</v>
      </c>
      <c r="D96" s="22">
        <v>67</v>
      </c>
      <c r="E96" s="23"/>
      <c r="F96" s="24">
        <v>67</v>
      </c>
      <c r="G96" s="25"/>
    </row>
    <row r="97" s="1" customFormat="1" spans="1:7">
      <c r="A97" s="13">
        <v>95</v>
      </c>
      <c r="B97" s="18" t="s">
        <v>8</v>
      </c>
      <c r="C97" s="19" t="str">
        <f>"26071101401"</f>
        <v>26071101401</v>
      </c>
      <c r="D97" s="22">
        <v>67</v>
      </c>
      <c r="E97" s="23"/>
      <c r="F97" s="24">
        <v>67</v>
      </c>
      <c r="G97" s="25"/>
    </row>
    <row r="98" s="1" customFormat="1" spans="1:7">
      <c r="A98" s="13">
        <v>96</v>
      </c>
      <c r="B98" s="18" t="s">
        <v>8</v>
      </c>
      <c r="C98" s="19" t="str">
        <f>"26071101319"</f>
        <v>26071101319</v>
      </c>
      <c r="D98" s="22">
        <v>66.9</v>
      </c>
      <c r="E98" s="23"/>
      <c r="F98" s="24">
        <v>66.9</v>
      </c>
      <c r="G98" s="25"/>
    </row>
    <row r="99" s="1" customFormat="1" spans="1:7">
      <c r="A99" s="13">
        <v>97</v>
      </c>
      <c r="B99" s="18" t="s">
        <v>8</v>
      </c>
      <c r="C99" s="19" t="str">
        <f>"26071100213"</f>
        <v>26071100213</v>
      </c>
      <c r="D99" s="22">
        <v>66.7</v>
      </c>
      <c r="E99" s="23"/>
      <c r="F99" s="24">
        <v>66.7</v>
      </c>
      <c r="G99" s="25"/>
    </row>
    <row r="100" s="1" customFormat="1" spans="1:7">
      <c r="A100" s="13">
        <v>98</v>
      </c>
      <c r="B100" s="18" t="s">
        <v>8</v>
      </c>
      <c r="C100" s="19" t="str">
        <f>"26071100807"</f>
        <v>26071100807</v>
      </c>
      <c r="D100" s="22">
        <v>66.7</v>
      </c>
      <c r="E100" s="23"/>
      <c r="F100" s="24">
        <v>66.7</v>
      </c>
      <c r="G100" s="25"/>
    </row>
    <row r="101" s="1" customFormat="1" spans="1:7">
      <c r="A101" s="13">
        <v>99</v>
      </c>
      <c r="B101" s="18" t="s">
        <v>8</v>
      </c>
      <c r="C101" s="19" t="str">
        <f>"26071100902"</f>
        <v>26071100902</v>
      </c>
      <c r="D101" s="22">
        <v>66.7</v>
      </c>
      <c r="E101" s="23"/>
      <c r="F101" s="24">
        <v>66.7</v>
      </c>
      <c r="G101" s="25"/>
    </row>
    <row r="102" s="1" customFormat="1" spans="1:7">
      <c r="A102" s="13">
        <v>100</v>
      </c>
      <c r="B102" s="18" t="s">
        <v>8</v>
      </c>
      <c r="C102" s="19" t="str">
        <f>"26071100926"</f>
        <v>26071100926</v>
      </c>
      <c r="D102" s="22">
        <v>66.7</v>
      </c>
      <c r="E102" s="23"/>
      <c r="F102" s="24">
        <v>66.7</v>
      </c>
      <c r="G102" s="25"/>
    </row>
    <row r="103" s="1" customFormat="1" spans="1:7">
      <c r="A103" s="13">
        <v>101</v>
      </c>
      <c r="B103" s="18" t="s">
        <v>8</v>
      </c>
      <c r="C103" s="19" t="str">
        <f>"26071100109"</f>
        <v>26071100109</v>
      </c>
      <c r="D103" s="22">
        <v>66.3</v>
      </c>
      <c r="E103" s="23"/>
      <c r="F103" s="24">
        <v>66.3</v>
      </c>
      <c r="G103" s="25"/>
    </row>
    <row r="104" s="1" customFormat="1" spans="1:7">
      <c r="A104" s="13">
        <v>102</v>
      </c>
      <c r="B104" s="18" t="s">
        <v>8</v>
      </c>
      <c r="C104" s="19" t="str">
        <f>"26071101110"</f>
        <v>26071101110</v>
      </c>
      <c r="D104" s="22">
        <v>63.3</v>
      </c>
      <c r="E104" s="23">
        <v>3</v>
      </c>
      <c r="F104" s="24">
        <v>66.3</v>
      </c>
      <c r="G104" s="25"/>
    </row>
    <row r="105" s="1" customFormat="1" spans="1:7">
      <c r="A105" s="13">
        <v>103</v>
      </c>
      <c r="B105" s="18" t="s">
        <v>8</v>
      </c>
      <c r="C105" s="19" t="str">
        <f>"26071101410"</f>
        <v>26071101410</v>
      </c>
      <c r="D105" s="22">
        <v>66.3</v>
      </c>
      <c r="E105" s="23"/>
      <c r="F105" s="24">
        <v>66.3</v>
      </c>
      <c r="G105" s="25"/>
    </row>
    <row r="106" s="1" customFormat="1" spans="1:7">
      <c r="A106" s="13">
        <v>104</v>
      </c>
      <c r="B106" s="18" t="s">
        <v>8</v>
      </c>
      <c r="C106" s="19" t="str">
        <f>"26071100207"</f>
        <v>26071100207</v>
      </c>
      <c r="D106" s="22">
        <v>63.2</v>
      </c>
      <c r="E106" s="23">
        <v>3</v>
      </c>
      <c r="F106" s="24">
        <v>66.2</v>
      </c>
      <c r="G106" s="25"/>
    </row>
    <row r="107" s="1" customFormat="1" spans="1:7">
      <c r="A107" s="13">
        <v>105</v>
      </c>
      <c r="B107" s="18" t="s">
        <v>8</v>
      </c>
      <c r="C107" s="19" t="str">
        <f>"26071100505"</f>
        <v>26071100505</v>
      </c>
      <c r="D107" s="22">
        <v>66.2</v>
      </c>
      <c r="E107" s="23"/>
      <c r="F107" s="24">
        <v>66.2</v>
      </c>
      <c r="G107" s="25"/>
    </row>
    <row r="108" s="1" customFormat="1" spans="1:7">
      <c r="A108" s="13">
        <v>106</v>
      </c>
      <c r="B108" s="18" t="s">
        <v>8</v>
      </c>
      <c r="C108" s="19" t="str">
        <f>"26071101405"</f>
        <v>26071101405</v>
      </c>
      <c r="D108" s="22">
        <v>63.2</v>
      </c>
      <c r="E108" s="23">
        <v>3</v>
      </c>
      <c r="F108" s="24">
        <v>66.2</v>
      </c>
      <c r="G108" s="25"/>
    </row>
    <row r="109" s="4" customFormat="1" spans="1:7">
      <c r="A109" s="13">
        <v>107</v>
      </c>
      <c r="B109" s="18" t="s">
        <v>8</v>
      </c>
      <c r="C109" s="19" t="str">
        <f>"26071100624"</f>
        <v>26071100624</v>
      </c>
      <c r="D109" s="22">
        <v>66.1</v>
      </c>
      <c r="E109" s="23"/>
      <c r="F109" s="24">
        <v>66.1</v>
      </c>
      <c r="G109" s="26"/>
    </row>
    <row r="110" s="1" customFormat="1" spans="1:7">
      <c r="A110" s="13">
        <v>108</v>
      </c>
      <c r="B110" s="18" t="s">
        <v>8</v>
      </c>
      <c r="C110" s="19" t="str">
        <f>"26071100218"</f>
        <v>26071100218</v>
      </c>
      <c r="D110" s="22">
        <v>66</v>
      </c>
      <c r="E110" s="23"/>
      <c r="F110" s="24">
        <v>66</v>
      </c>
      <c r="G110" s="25"/>
    </row>
    <row r="111" s="1" customFormat="1" spans="1:7">
      <c r="A111" s="13">
        <v>109</v>
      </c>
      <c r="B111" s="18" t="s">
        <v>8</v>
      </c>
      <c r="C111" s="19" t="str">
        <f>"26071101013"</f>
        <v>26071101013</v>
      </c>
      <c r="D111" s="22">
        <v>65.9</v>
      </c>
      <c r="E111" s="23"/>
      <c r="F111" s="24">
        <v>65.9</v>
      </c>
      <c r="G111" s="25"/>
    </row>
    <row r="112" s="1" customFormat="1" spans="1:7">
      <c r="A112" s="13">
        <v>110</v>
      </c>
      <c r="B112" s="18" t="s">
        <v>8</v>
      </c>
      <c r="C112" s="19" t="str">
        <f>"26071100728"</f>
        <v>26071100728</v>
      </c>
      <c r="D112" s="22">
        <v>65.8</v>
      </c>
      <c r="E112" s="23"/>
      <c r="F112" s="24">
        <v>65.8</v>
      </c>
      <c r="G112" s="25"/>
    </row>
    <row r="113" s="1" customFormat="1" spans="1:7">
      <c r="A113" s="13">
        <v>111</v>
      </c>
      <c r="B113" s="18" t="s">
        <v>8</v>
      </c>
      <c r="C113" s="19" t="str">
        <f>"26071100915"</f>
        <v>26071100915</v>
      </c>
      <c r="D113" s="22">
        <v>65.8</v>
      </c>
      <c r="E113" s="23"/>
      <c r="F113" s="24">
        <v>65.8</v>
      </c>
      <c r="G113" s="25"/>
    </row>
    <row r="114" s="1" customFormat="1" spans="1:7">
      <c r="A114" s="13">
        <v>112</v>
      </c>
      <c r="B114" s="18" t="s">
        <v>8</v>
      </c>
      <c r="C114" s="19" t="str">
        <f>"26071101010"</f>
        <v>26071101010</v>
      </c>
      <c r="D114" s="22">
        <v>65.8</v>
      </c>
      <c r="E114" s="23"/>
      <c r="F114" s="24">
        <v>65.8</v>
      </c>
      <c r="G114" s="25"/>
    </row>
    <row r="115" s="4" customFormat="1" spans="1:7">
      <c r="A115" s="13">
        <v>113</v>
      </c>
      <c r="B115" s="18" t="s">
        <v>8</v>
      </c>
      <c r="C115" s="19" t="str">
        <f>"26071101420"</f>
        <v>26071101420</v>
      </c>
      <c r="D115" s="22">
        <v>65.5</v>
      </c>
      <c r="E115" s="23"/>
      <c r="F115" s="24">
        <v>65.5</v>
      </c>
      <c r="G115" s="26"/>
    </row>
    <row r="116" s="1" customFormat="1" spans="1:7">
      <c r="A116" s="13">
        <v>114</v>
      </c>
      <c r="B116" s="18" t="s">
        <v>8</v>
      </c>
      <c r="C116" s="19" t="str">
        <f>"26071100608"</f>
        <v>26071100608</v>
      </c>
      <c r="D116" s="22">
        <v>65.2</v>
      </c>
      <c r="E116" s="23"/>
      <c r="F116" s="24">
        <v>65.2</v>
      </c>
      <c r="G116" s="25"/>
    </row>
    <row r="117" s="1" customFormat="1" spans="1:7">
      <c r="A117" s="13">
        <v>115</v>
      </c>
      <c r="B117" s="18" t="s">
        <v>8</v>
      </c>
      <c r="C117" s="19" t="str">
        <f>"26071100412"</f>
        <v>26071100412</v>
      </c>
      <c r="D117" s="22">
        <v>65.1</v>
      </c>
      <c r="E117" s="23"/>
      <c r="F117" s="24">
        <v>65.1</v>
      </c>
      <c r="G117" s="25"/>
    </row>
    <row r="118" s="1" customFormat="1" spans="1:7">
      <c r="A118" s="13">
        <v>116</v>
      </c>
      <c r="B118" s="18" t="s">
        <v>8</v>
      </c>
      <c r="C118" s="19" t="str">
        <f>"26071100524"</f>
        <v>26071100524</v>
      </c>
      <c r="D118" s="22">
        <v>65</v>
      </c>
      <c r="E118" s="23"/>
      <c r="F118" s="24">
        <v>65</v>
      </c>
      <c r="G118" s="25"/>
    </row>
    <row r="119" s="1" customFormat="1" spans="1:7">
      <c r="A119" s="13">
        <v>117</v>
      </c>
      <c r="B119" s="18" t="s">
        <v>8</v>
      </c>
      <c r="C119" s="19" t="str">
        <f>"26071100423"</f>
        <v>26071100423</v>
      </c>
      <c r="D119" s="22">
        <v>61.9</v>
      </c>
      <c r="E119" s="23">
        <v>3</v>
      </c>
      <c r="F119" s="24">
        <v>64.9</v>
      </c>
      <c r="G119" s="25"/>
    </row>
    <row r="120" s="1" customFormat="1" spans="1:7">
      <c r="A120" s="13">
        <v>118</v>
      </c>
      <c r="B120" s="18" t="s">
        <v>8</v>
      </c>
      <c r="C120" s="19" t="str">
        <f>"26071101121"</f>
        <v>26071101121</v>
      </c>
      <c r="D120" s="22">
        <v>64.8</v>
      </c>
      <c r="E120" s="23"/>
      <c r="F120" s="24">
        <v>64.8</v>
      </c>
      <c r="G120" s="25"/>
    </row>
    <row r="121" s="1" customFormat="1" spans="1:7">
      <c r="A121" s="13">
        <v>119</v>
      </c>
      <c r="B121" s="18" t="s">
        <v>8</v>
      </c>
      <c r="C121" s="19" t="str">
        <f>"26071100222"</f>
        <v>26071100222</v>
      </c>
      <c r="D121" s="22">
        <v>64.7</v>
      </c>
      <c r="E121" s="23"/>
      <c r="F121" s="24">
        <v>64.7</v>
      </c>
      <c r="G121" s="25"/>
    </row>
    <row r="122" s="1" customFormat="1" spans="1:7">
      <c r="A122" s="13">
        <v>120</v>
      </c>
      <c r="B122" s="18" t="s">
        <v>8</v>
      </c>
      <c r="C122" s="19" t="str">
        <f>"26071100618"</f>
        <v>26071100618</v>
      </c>
      <c r="D122" s="22">
        <v>64.5</v>
      </c>
      <c r="E122" s="23"/>
      <c r="F122" s="24">
        <v>64.5</v>
      </c>
      <c r="G122" s="25"/>
    </row>
    <row r="123" s="1" customFormat="1" spans="1:7">
      <c r="A123" s="13">
        <v>121</v>
      </c>
      <c r="B123" s="18" t="s">
        <v>8</v>
      </c>
      <c r="C123" s="19" t="str">
        <f>"26071100818"</f>
        <v>26071100818</v>
      </c>
      <c r="D123" s="22">
        <v>64.5</v>
      </c>
      <c r="E123" s="23"/>
      <c r="F123" s="24">
        <v>64.5</v>
      </c>
      <c r="G123" s="25"/>
    </row>
    <row r="124" s="1" customFormat="1" spans="1:7">
      <c r="A124" s="13">
        <v>122</v>
      </c>
      <c r="B124" s="18" t="s">
        <v>8</v>
      </c>
      <c r="C124" s="19" t="str">
        <f>"26071100726"</f>
        <v>26071100726</v>
      </c>
      <c r="D124" s="22">
        <v>64.3</v>
      </c>
      <c r="E124" s="23"/>
      <c r="F124" s="24">
        <v>64.3</v>
      </c>
      <c r="G124" s="25"/>
    </row>
    <row r="125" s="1" customFormat="1" spans="1:7">
      <c r="A125" s="13">
        <v>123</v>
      </c>
      <c r="B125" s="18" t="s">
        <v>8</v>
      </c>
      <c r="C125" s="19" t="str">
        <f>"26071101404"</f>
        <v>26071101404</v>
      </c>
      <c r="D125" s="22">
        <v>64.2</v>
      </c>
      <c r="E125" s="23"/>
      <c r="F125" s="24">
        <v>64.2</v>
      </c>
      <c r="G125" s="25"/>
    </row>
    <row r="126" s="4" customFormat="1" spans="1:7">
      <c r="A126" s="13">
        <v>124</v>
      </c>
      <c r="B126" s="18" t="s">
        <v>8</v>
      </c>
      <c r="C126" s="19" t="str">
        <f>"26071100417"</f>
        <v>26071100417</v>
      </c>
      <c r="D126" s="22">
        <v>61.1</v>
      </c>
      <c r="E126" s="23">
        <v>3</v>
      </c>
      <c r="F126" s="24">
        <v>64.1</v>
      </c>
      <c r="G126" s="26"/>
    </row>
    <row r="127" s="1" customFormat="1" spans="1:7">
      <c r="A127" s="13">
        <v>125</v>
      </c>
      <c r="B127" s="18" t="s">
        <v>8</v>
      </c>
      <c r="C127" s="19" t="str">
        <f>"26071100126"</f>
        <v>26071100126</v>
      </c>
      <c r="D127" s="22">
        <v>64</v>
      </c>
      <c r="E127" s="23"/>
      <c r="F127" s="24">
        <v>64</v>
      </c>
      <c r="G127" s="25"/>
    </row>
    <row r="128" s="1" customFormat="1" spans="1:7">
      <c r="A128" s="13">
        <v>126</v>
      </c>
      <c r="B128" s="18" t="s">
        <v>8</v>
      </c>
      <c r="C128" s="19" t="str">
        <f>"26071101414"</f>
        <v>26071101414</v>
      </c>
      <c r="D128" s="22">
        <v>64</v>
      </c>
      <c r="E128" s="23"/>
      <c r="F128" s="24">
        <v>64</v>
      </c>
      <c r="G128" s="25"/>
    </row>
    <row r="129" s="1" customFormat="1" spans="1:7">
      <c r="A129" s="13">
        <v>127</v>
      </c>
      <c r="B129" s="18" t="s">
        <v>8</v>
      </c>
      <c r="C129" s="19" t="str">
        <f>"26071100803"</f>
        <v>26071100803</v>
      </c>
      <c r="D129" s="22">
        <v>63.9</v>
      </c>
      <c r="E129" s="23"/>
      <c r="F129" s="24">
        <v>63.9</v>
      </c>
      <c r="G129" s="25"/>
    </row>
    <row r="130" s="1" customFormat="1" spans="1:7">
      <c r="A130" s="13">
        <v>128</v>
      </c>
      <c r="B130" s="18" t="s">
        <v>8</v>
      </c>
      <c r="C130" s="19" t="str">
        <f>"26071100911"</f>
        <v>26071100911</v>
      </c>
      <c r="D130" s="22">
        <v>63.9</v>
      </c>
      <c r="E130" s="23"/>
      <c r="F130" s="24">
        <v>63.9</v>
      </c>
      <c r="G130" s="25"/>
    </row>
    <row r="131" s="1" customFormat="1" spans="1:7">
      <c r="A131" s="13">
        <v>129</v>
      </c>
      <c r="B131" s="18" t="s">
        <v>8</v>
      </c>
      <c r="C131" s="19" t="str">
        <f>"26071100304"</f>
        <v>26071100304</v>
      </c>
      <c r="D131" s="22">
        <v>63.6</v>
      </c>
      <c r="E131" s="23"/>
      <c r="F131" s="24">
        <v>63.6</v>
      </c>
      <c r="G131" s="25"/>
    </row>
    <row r="132" s="1" customFormat="1" spans="1:7">
      <c r="A132" s="13">
        <v>130</v>
      </c>
      <c r="B132" s="18" t="s">
        <v>8</v>
      </c>
      <c r="C132" s="19" t="str">
        <f>"26071100508"</f>
        <v>26071100508</v>
      </c>
      <c r="D132" s="22">
        <v>63.4</v>
      </c>
      <c r="E132" s="23"/>
      <c r="F132" s="24">
        <v>63.4</v>
      </c>
      <c r="G132" s="25"/>
    </row>
    <row r="133" s="1" customFormat="1" spans="1:7">
      <c r="A133" s="13">
        <v>131</v>
      </c>
      <c r="B133" s="18" t="s">
        <v>8</v>
      </c>
      <c r="C133" s="19" t="str">
        <f>"26071100516"</f>
        <v>26071100516</v>
      </c>
      <c r="D133" s="22">
        <v>63.3</v>
      </c>
      <c r="E133" s="23"/>
      <c r="F133" s="24">
        <v>63.3</v>
      </c>
      <c r="G133" s="25"/>
    </row>
    <row r="134" s="1" customFormat="1" spans="1:7">
      <c r="A134" s="13">
        <v>132</v>
      </c>
      <c r="B134" s="18" t="s">
        <v>8</v>
      </c>
      <c r="C134" s="19" t="str">
        <f>"26071100727"</f>
        <v>26071100727</v>
      </c>
      <c r="D134" s="22">
        <v>63.3</v>
      </c>
      <c r="E134" s="23"/>
      <c r="F134" s="24">
        <v>63.3</v>
      </c>
      <c r="G134" s="25"/>
    </row>
    <row r="135" s="1" customFormat="1" spans="1:7">
      <c r="A135" s="13">
        <v>133</v>
      </c>
      <c r="B135" s="18" t="s">
        <v>8</v>
      </c>
      <c r="C135" s="19" t="str">
        <f>"26071100111"</f>
        <v>26071100111</v>
      </c>
      <c r="D135" s="22">
        <v>60</v>
      </c>
      <c r="E135" s="23">
        <v>3</v>
      </c>
      <c r="F135" s="24">
        <v>63</v>
      </c>
      <c r="G135" s="25"/>
    </row>
    <row r="136" s="1" customFormat="1" spans="1:7">
      <c r="A136" s="13">
        <v>134</v>
      </c>
      <c r="B136" s="18" t="s">
        <v>8</v>
      </c>
      <c r="C136" s="19" t="str">
        <f>"26071100112"</f>
        <v>26071100112</v>
      </c>
      <c r="D136" s="22">
        <v>63</v>
      </c>
      <c r="E136" s="23"/>
      <c r="F136" s="24">
        <v>63</v>
      </c>
      <c r="G136" s="25"/>
    </row>
    <row r="137" s="1" customFormat="1" spans="1:7">
      <c r="A137" s="13">
        <v>135</v>
      </c>
      <c r="B137" s="18" t="s">
        <v>8</v>
      </c>
      <c r="C137" s="19" t="str">
        <f>"26071100301"</f>
        <v>26071100301</v>
      </c>
      <c r="D137" s="22">
        <v>63</v>
      </c>
      <c r="E137" s="23"/>
      <c r="F137" s="24">
        <v>63</v>
      </c>
      <c r="G137" s="25"/>
    </row>
    <row r="138" s="1" customFormat="1" spans="1:7">
      <c r="A138" s="13">
        <v>136</v>
      </c>
      <c r="B138" s="18" t="s">
        <v>8</v>
      </c>
      <c r="C138" s="19" t="str">
        <f>"26071100709"</f>
        <v>26071100709</v>
      </c>
      <c r="D138" s="22">
        <v>63</v>
      </c>
      <c r="E138" s="23"/>
      <c r="F138" s="24">
        <v>63</v>
      </c>
      <c r="G138" s="25"/>
    </row>
    <row r="139" s="1" customFormat="1" spans="1:7">
      <c r="A139" s="13">
        <v>137</v>
      </c>
      <c r="B139" s="18" t="s">
        <v>8</v>
      </c>
      <c r="C139" s="19" t="str">
        <f>"26071101406"</f>
        <v>26071101406</v>
      </c>
      <c r="D139" s="22">
        <v>63</v>
      </c>
      <c r="E139" s="23"/>
      <c r="F139" s="24">
        <v>63</v>
      </c>
      <c r="G139" s="25"/>
    </row>
    <row r="140" s="1" customFormat="1" spans="1:7">
      <c r="A140" s="13">
        <v>138</v>
      </c>
      <c r="B140" s="18" t="s">
        <v>8</v>
      </c>
      <c r="C140" s="19" t="str">
        <f>"26071101412"</f>
        <v>26071101412</v>
      </c>
      <c r="D140" s="22">
        <v>63</v>
      </c>
      <c r="E140" s="23"/>
      <c r="F140" s="24">
        <v>63</v>
      </c>
      <c r="G140" s="25"/>
    </row>
    <row r="141" s="1" customFormat="1" spans="1:7">
      <c r="A141" s="13">
        <v>139</v>
      </c>
      <c r="B141" s="18" t="s">
        <v>8</v>
      </c>
      <c r="C141" s="19" t="str">
        <f>"26071101022"</f>
        <v>26071101022</v>
      </c>
      <c r="D141" s="22">
        <v>59.9</v>
      </c>
      <c r="E141" s="23">
        <v>3</v>
      </c>
      <c r="F141" s="24">
        <v>62.9</v>
      </c>
      <c r="G141" s="25"/>
    </row>
    <row r="142" s="1" customFormat="1" spans="1:7">
      <c r="A142" s="13">
        <v>140</v>
      </c>
      <c r="B142" s="18" t="s">
        <v>8</v>
      </c>
      <c r="C142" s="19" t="str">
        <f>"26071101407"</f>
        <v>26071101407</v>
      </c>
      <c r="D142" s="22">
        <v>62.6</v>
      </c>
      <c r="E142" s="23"/>
      <c r="F142" s="24">
        <v>62.6</v>
      </c>
      <c r="G142" s="25"/>
    </row>
    <row r="143" s="1" customFormat="1" spans="1:7">
      <c r="A143" s="13">
        <v>141</v>
      </c>
      <c r="B143" s="18" t="s">
        <v>8</v>
      </c>
      <c r="C143" s="19" t="str">
        <f>"26071100420"</f>
        <v>26071100420</v>
      </c>
      <c r="D143" s="22">
        <v>62.5</v>
      </c>
      <c r="E143" s="23"/>
      <c r="F143" s="24">
        <v>62.5</v>
      </c>
      <c r="G143" s="25"/>
    </row>
    <row r="144" s="1" customFormat="1" spans="1:7">
      <c r="A144" s="13">
        <v>142</v>
      </c>
      <c r="B144" s="18" t="s">
        <v>8</v>
      </c>
      <c r="C144" s="19" t="str">
        <f>"26071100711"</f>
        <v>26071100711</v>
      </c>
      <c r="D144" s="22">
        <v>62.1</v>
      </c>
      <c r="E144" s="23"/>
      <c r="F144" s="24">
        <v>62.1</v>
      </c>
      <c r="G144" s="25"/>
    </row>
    <row r="145" s="1" customFormat="1" spans="1:7">
      <c r="A145" s="13">
        <v>143</v>
      </c>
      <c r="B145" s="18" t="s">
        <v>8</v>
      </c>
      <c r="C145" s="19" t="str">
        <f>"26071100920"</f>
        <v>26071100920</v>
      </c>
      <c r="D145" s="22">
        <v>62.1</v>
      </c>
      <c r="E145" s="23"/>
      <c r="F145" s="24">
        <v>62.1</v>
      </c>
      <c r="G145" s="25"/>
    </row>
    <row r="146" s="1" customFormat="1" spans="1:7">
      <c r="A146" s="13">
        <v>144</v>
      </c>
      <c r="B146" s="18" t="s">
        <v>8</v>
      </c>
      <c r="C146" s="19" t="str">
        <f>"26071101109"</f>
        <v>26071101109</v>
      </c>
      <c r="D146" s="22">
        <v>62.1</v>
      </c>
      <c r="E146" s="23"/>
      <c r="F146" s="24">
        <v>62.1</v>
      </c>
      <c r="G146" s="25"/>
    </row>
    <row r="147" s="1" customFormat="1" spans="1:7">
      <c r="A147" s="13">
        <v>145</v>
      </c>
      <c r="B147" s="18" t="s">
        <v>8</v>
      </c>
      <c r="C147" s="19" t="str">
        <f>"26071100204"</f>
        <v>26071100204</v>
      </c>
      <c r="D147" s="22">
        <v>59</v>
      </c>
      <c r="E147" s="23">
        <v>3</v>
      </c>
      <c r="F147" s="24">
        <v>62</v>
      </c>
      <c r="G147" s="25"/>
    </row>
    <row r="148" s="1" customFormat="1" spans="1:7">
      <c r="A148" s="13">
        <v>146</v>
      </c>
      <c r="B148" s="18" t="s">
        <v>8</v>
      </c>
      <c r="C148" s="19" t="str">
        <f>"26071101108"</f>
        <v>26071101108</v>
      </c>
      <c r="D148" s="22">
        <v>61.5</v>
      </c>
      <c r="E148" s="23"/>
      <c r="F148" s="24">
        <v>61.5</v>
      </c>
      <c r="G148" s="25"/>
    </row>
    <row r="149" s="1" customFormat="1" spans="1:7">
      <c r="A149" s="13">
        <v>147</v>
      </c>
      <c r="B149" s="18" t="s">
        <v>8</v>
      </c>
      <c r="C149" s="19" t="str">
        <f>"26071101019"</f>
        <v>26071101019</v>
      </c>
      <c r="D149" s="22">
        <v>61.3</v>
      </c>
      <c r="E149" s="23"/>
      <c r="F149" s="24">
        <v>61.3</v>
      </c>
      <c r="G149" s="25"/>
    </row>
    <row r="150" s="1" customFormat="1" spans="1:7">
      <c r="A150" s="13">
        <v>148</v>
      </c>
      <c r="B150" s="18" t="s">
        <v>8</v>
      </c>
      <c r="C150" s="19" t="str">
        <f>"26071101402"</f>
        <v>26071101402</v>
      </c>
      <c r="D150" s="22">
        <v>61.3</v>
      </c>
      <c r="E150" s="23"/>
      <c r="F150" s="24">
        <v>61.3</v>
      </c>
      <c r="G150" s="25"/>
    </row>
    <row r="151" s="1" customFormat="1" spans="1:7">
      <c r="A151" s="13">
        <v>149</v>
      </c>
      <c r="B151" s="18" t="s">
        <v>8</v>
      </c>
      <c r="C151" s="19" t="str">
        <f>"26071100210"</f>
        <v>26071100210</v>
      </c>
      <c r="D151" s="22">
        <v>61.1</v>
      </c>
      <c r="E151" s="23"/>
      <c r="F151" s="24">
        <v>61.1</v>
      </c>
      <c r="G151" s="25"/>
    </row>
    <row r="152" s="1" customFormat="1" spans="1:7">
      <c r="A152" s="13">
        <v>150</v>
      </c>
      <c r="B152" s="18" t="s">
        <v>8</v>
      </c>
      <c r="C152" s="19" t="str">
        <f>"26071100512"</f>
        <v>26071100512</v>
      </c>
      <c r="D152" s="22">
        <v>61.1</v>
      </c>
      <c r="E152" s="23"/>
      <c r="F152" s="24">
        <v>61.1</v>
      </c>
      <c r="G152" s="25"/>
    </row>
    <row r="153" s="1" customFormat="1" spans="1:7">
      <c r="A153" s="13">
        <v>151</v>
      </c>
      <c r="B153" s="18" t="s">
        <v>8</v>
      </c>
      <c r="C153" s="19" t="str">
        <f>"26071100814"</f>
        <v>26071100814</v>
      </c>
      <c r="D153" s="22">
        <v>61.1</v>
      </c>
      <c r="E153" s="23"/>
      <c r="F153" s="24">
        <v>61.1</v>
      </c>
      <c r="G153" s="25"/>
    </row>
    <row r="154" s="1" customFormat="1" spans="1:7">
      <c r="A154" s="13">
        <v>152</v>
      </c>
      <c r="B154" s="18" t="s">
        <v>8</v>
      </c>
      <c r="C154" s="19" t="str">
        <f>"26071100309"</f>
        <v>26071100309</v>
      </c>
      <c r="D154" s="22">
        <v>58</v>
      </c>
      <c r="E154" s="23">
        <v>3</v>
      </c>
      <c r="F154" s="24">
        <v>61</v>
      </c>
      <c r="G154" s="25"/>
    </row>
    <row r="155" s="1" customFormat="1" spans="1:7">
      <c r="A155" s="13">
        <v>153</v>
      </c>
      <c r="B155" s="18" t="s">
        <v>8</v>
      </c>
      <c r="C155" s="19" t="str">
        <f>"26071100510"</f>
        <v>26071100510</v>
      </c>
      <c r="D155" s="22">
        <v>61</v>
      </c>
      <c r="E155" s="23"/>
      <c r="F155" s="24">
        <v>61</v>
      </c>
      <c r="G155" s="25"/>
    </row>
    <row r="156" s="1" customFormat="1" spans="1:7">
      <c r="A156" s="13">
        <v>154</v>
      </c>
      <c r="B156" s="18" t="s">
        <v>8</v>
      </c>
      <c r="C156" s="19" t="str">
        <f>"26071100502"</f>
        <v>26071100502</v>
      </c>
      <c r="D156" s="22">
        <v>60.8</v>
      </c>
      <c r="E156" s="23"/>
      <c r="F156" s="24">
        <v>60.8</v>
      </c>
      <c r="G156" s="25"/>
    </row>
    <row r="157" s="1" customFormat="1" spans="1:7">
      <c r="A157" s="13">
        <v>155</v>
      </c>
      <c r="B157" s="18" t="s">
        <v>8</v>
      </c>
      <c r="C157" s="19" t="str">
        <f>"26071100308"</f>
        <v>26071100308</v>
      </c>
      <c r="D157" s="22">
        <v>60.7</v>
      </c>
      <c r="E157" s="23"/>
      <c r="F157" s="24">
        <v>60.7</v>
      </c>
      <c r="G157" s="25"/>
    </row>
    <row r="158" s="1" customFormat="1" spans="1:7">
      <c r="A158" s="13">
        <v>156</v>
      </c>
      <c r="B158" s="18" t="s">
        <v>8</v>
      </c>
      <c r="C158" s="19" t="str">
        <f>"26071101326"</f>
        <v>26071101326</v>
      </c>
      <c r="D158" s="22">
        <v>60.7</v>
      </c>
      <c r="E158" s="23"/>
      <c r="F158" s="24">
        <v>60.7</v>
      </c>
      <c r="G158" s="25"/>
    </row>
    <row r="159" s="4" customFormat="1" spans="1:7">
      <c r="A159" s="13">
        <v>157</v>
      </c>
      <c r="B159" s="18" t="s">
        <v>8</v>
      </c>
      <c r="C159" s="19" t="str">
        <f>"26071100909"</f>
        <v>26071100909</v>
      </c>
      <c r="D159" s="22">
        <v>60.6</v>
      </c>
      <c r="E159" s="23"/>
      <c r="F159" s="24">
        <v>60.6</v>
      </c>
      <c r="G159" s="26"/>
    </row>
    <row r="160" s="1" customFormat="1" spans="1:7">
      <c r="A160" s="13">
        <v>158</v>
      </c>
      <c r="B160" s="18" t="s">
        <v>8</v>
      </c>
      <c r="C160" s="19" t="str">
        <f>"26071101104"</f>
        <v>26071101104</v>
      </c>
      <c r="D160" s="22">
        <v>60.5</v>
      </c>
      <c r="E160" s="23"/>
      <c r="F160" s="24">
        <v>60.5</v>
      </c>
      <c r="G160" s="25"/>
    </row>
    <row r="161" s="1" customFormat="1" spans="1:7">
      <c r="A161" s="13">
        <v>159</v>
      </c>
      <c r="B161" s="18" t="s">
        <v>8</v>
      </c>
      <c r="C161" s="19" t="str">
        <f>"26071101125"</f>
        <v>26071101125</v>
      </c>
      <c r="D161" s="22">
        <v>60.5</v>
      </c>
      <c r="E161" s="23"/>
      <c r="F161" s="24">
        <v>60.5</v>
      </c>
      <c r="G161" s="25"/>
    </row>
    <row r="162" s="1" customFormat="1" spans="1:7">
      <c r="A162" s="13">
        <v>160</v>
      </c>
      <c r="B162" s="18" t="s">
        <v>8</v>
      </c>
      <c r="C162" s="19" t="str">
        <f>"26071101219"</f>
        <v>26071101219</v>
      </c>
      <c r="D162" s="22">
        <v>60.5</v>
      </c>
      <c r="E162" s="23"/>
      <c r="F162" s="24">
        <v>60.5</v>
      </c>
      <c r="G162" s="25"/>
    </row>
    <row r="163" s="1" customFormat="1" spans="1:7">
      <c r="A163" s="13">
        <v>161</v>
      </c>
      <c r="B163" s="18" t="s">
        <v>8</v>
      </c>
      <c r="C163" s="19" t="str">
        <f>"26071101229"</f>
        <v>26071101229</v>
      </c>
      <c r="D163" s="22">
        <v>60.5</v>
      </c>
      <c r="E163" s="23"/>
      <c r="F163" s="24">
        <v>60.5</v>
      </c>
      <c r="G163" s="25"/>
    </row>
    <row r="164" s="1" customFormat="1" spans="1:7">
      <c r="A164" s="13">
        <v>162</v>
      </c>
      <c r="B164" s="18" t="s">
        <v>8</v>
      </c>
      <c r="C164" s="19" t="str">
        <f>"26071100409"</f>
        <v>26071100409</v>
      </c>
      <c r="D164" s="22">
        <v>60.2</v>
      </c>
      <c r="E164" s="23"/>
      <c r="F164" s="24">
        <v>60.2</v>
      </c>
      <c r="G164" s="25"/>
    </row>
    <row r="165" s="1" customFormat="1" spans="1:7">
      <c r="A165" s="13">
        <v>163</v>
      </c>
      <c r="B165" s="18" t="s">
        <v>8</v>
      </c>
      <c r="C165" s="19" t="str">
        <f>"26071100515"</f>
        <v>26071100515</v>
      </c>
      <c r="D165" s="22">
        <v>60.1</v>
      </c>
      <c r="E165" s="23"/>
      <c r="F165" s="24">
        <v>60.1</v>
      </c>
      <c r="G165" s="25"/>
    </row>
    <row r="166" s="1" customFormat="1" spans="1:7">
      <c r="A166" s="13">
        <v>164</v>
      </c>
      <c r="B166" s="18" t="s">
        <v>8</v>
      </c>
      <c r="C166" s="19" t="str">
        <f>"26071101018"</f>
        <v>26071101018</v>
      </c>
      <c r="D166" s="22">
        <v>60.1</v>
      </c>
      <c r="E166" s="23"/>
      <c r="F166" s="24">
        <v>60.1</v>
      </c>
      <c r="G166" s="25"/>
    </row>
    <row r="167" s="1" customFormat="1" spans="1:7">
      <c r="A167" s="13">
        <v>165</v>
      </c>
      <c r="B167" s="18" t="s">
        <v>8</v>
      </c>
      <c r="C167" s="19" t="str">
        <f>"26071100325"</f>
        <v>26071100325</v>
      </c>
      <c r="D167" s="22">
        <v>57</v>
      </c>
      <c r="E167" s="23">
        <v>3</v>
      </c>
      <c r="F167" s="24">
        <v>60</v>
      </c>
      <c r="G167" s="25"/>
    </row>
    <row r="168" s="1" customFormat="1" spans="1:7">
      <c r="A168" s="13">
        <v>166</v>
      </c>
      <c r="B168" s="18" t="s">
        <v>8</v>
      </c>
      <c r="C168" s="19" t="str">
        <f>"26071100327"</f>
        <v>26071100327</v>
      </c>
      <c r="D168" s="22">
        <v>60</v>
      </c>
      <c r="E168" s="23"/>
      <c r="F168" s="24">
        <v>60</v>
      </c>
      <c r="G168" s="25"/>
    </row>
    <row r="169" s="1" customFormat="1" spans="1:7">
      <c r="A169" s="13">
        <v>167</v>
      </c>
      <c r="B169" s="18" t="s">
        <v>8</v>
      </c>
      <c r="C169" s="19" t="str">
        <f>"26071101327"</f>
        <v>26071101327</v>
      </c>
      <c r="D169" s="22">
        <v>57</v>
      </c>
      <c r="E169" s="23">
        <v>3</v>
      </c>
      <c r="F169" s="24">
        <v>60</v>
      </c>
      <c r="G169" s="25"/>
    </row>
    <row r="170" s="1" customFormat="1" spans="1:7">
      <c r="A170" s="13">
        <v>168</v>
      </c>
      <c r="B170" s="18" t="s">
        <v>8</v>
      </c>
      <c r="C170" s="19" t="str">
        <f>"26071101228"</f>
        <v>26071101228</v>
      </c>
      <c r="D170" s="22">
        <v>59.8</v>
      </c>
      <c r="E170" s="23"/>
      <c r="F170" s="24">
        <v>59.8</v>
      </c>
      <c r="G170" s="25"/>
    </row>
    <row r="171" s="1" customFormat="1" spans="1:7">
      <c r="A171" s="13">
        <v>169</v>
      </c>
      <c r="B171" s="18" t="s">
        <v>8</v>
      </c>
      <c r="C171" s="19" t="str">
        <f>"26071101129"</f>
        <v>26071101129</v>
      </c>
      <c r="D171" s="22">
        <v>59.6</v>
      </c>
      <c r="E171" s="23"/>
      <c r="F171" s="24">
        <v>59.6</v>
      </c>
      <c r="G171" s="25"/>
    </row>
    <row r="172" s="1" customFormat="1" spans="1:7">
      <c r="A172" s="13">
        <v>170</v>
      </c>
      <c r="B172" s="18" t="s">
        <v>8</v>
      </c>
      <c r="C172" s="19" t="str">
        <f>"26071100612"</f>
        <v>26071100612</v>
      </c>
      <c r="D172" s="22">
        <v>59.5</v>
      </c>
      <c r="E172" s="23"/>
      <c r="F172" s="24">
        <v>59.5</v>
      </c>
      <c r="G172" s="25"/>
    </row>
    <row r="173" s="1" customFormat="1" spans="1:7">
      <c r="A173" s="13">
        <v>171</v>
      </c>
      <c r="B173" s="18" t="s">
        <v>8</v>
      </c>
      <c r="C173" s="19" t="str">
        <f>"26071100714"</f>
        <v>26071100714</v>
      </c>
      <c r="D173" s="22">
        <v>59.1</v>
      </c>
      <c r="E173" s="23"/>
      <c r="F173" s="24">
        <v>59.1</v>
      </c>
      <c r="G173" s="25"/>
    </row>
    <row r="174" s="1" customFormat="1" spans="1:7">
      <c r="A174" s="13">
        <v>172</v>
      </c>
      <c r="B174" s="18" t="s">
        <v>8</v>
      </c>
      <c r="C174" s="19" t="str">
        <f>"26071100318"</f>
        <v>26071100318</v>
      </c>
      <c r="D174" s="22">
        <v>59</v>
      </c>
      <c r="E174" s="23"/>
      <c r="F174" s="24">
        <v>59</v>
      </c>
      <c r="G174" s="25"/>
    </row>
    <row r="175" s="1" customFormat="1" spans="1:7">
      <c r="A175" s="13">
        <v>173</v>
      </c>
      <c r="B175" s="18" t="s">
        <v>8</v>
      </c>
      <c r="C175" s="19" t="str">
        <f>"26071100402"</f>
        <v>26071100402</v>
      </c>
      <c r="D175" s="22">
        <v>56</v>
      </c>
      <c r="E175" s="23">
        <v>3</v>
      </c>
      <c r="F175" s="24">
        <v>59</v>
      </c>
      <c r="G175" s="25"/>
    </row>
    <row r="176" s="1" customFormat="1" spans="1:7">
      <c r="A176" s="13">
        <v>174</v>
      </c>
      <c r="B176" s="18" t="s">
        <v>8</v>
      </c>
      <c r="C176" s="19" t="str">
        <f>"26071100620"</f>
        <v>26071100620</v>
      </c>
      <c r="D176" s="22">
        <v>59</v>
      </c>
      <c r="E176" s="23"/>
      <c r="F176" s="24">
        <v>59</v>
      </c>
      <c r="G176" s="25"/>
    </row>
    <row r="177" s="1" customFormat="1" spans="1:7">
      <c r="A177" s="13">
        <v>175</v>
      </c>
      <c r="B177" s="18" t="s">
        <v>8</v>
      </c>
      <c r="C177" s="19" t="str">
        <f>"26071100704"</f>
        <v>26071100704</v>
      </c>
      <c r="D177" s="22">
        <v>59</v>
      </c>
      <c r="E177" s="23"/>
      <c r="F177" s="24">
        <v>59</v>
      </c>
      <c r="G177" s="25"/>
    </row>
    <row r="178" s="1" customFormat="1" spans="1:7">
      <c r="A178" s="13">
        <v>176</v>
      </c>
      <c r="B178" s="18" t="s">
        <v>8</v>
      </c>
      <c r="C178" s="19" t="str">
        <f>"26071100914"</f>
        <v>26071100914</v>
      </c>
      <c r="D178" s="22">
        <v>59</v>
      </c>
      <c r="E178" s="23"/>
      <c r="F178" s="24">
        <v>59</v>
      </c>
      <c r="G178" s="25"/>
    </row>
    <row r="179" s="1" customFormat="1" spans="1:7">
      <c r="A179" s="13">
        <v>177</v>
      </c>
      <c r="B179" s="18" t="s">
        <v>8</v>
      </c>
      <c r="C179" s="19" t="str">
        <f>"26071101311"</f>
        <v>26071101311</v>
      </c>
      <c r="D179" s="22">
        <v>56</v>
      </c>
      <c r="E179" s="23">
        <v>3</v>
      </c>
      <c r="F179" s="24">
        <v>59</v>
      </c>
      <c r="G179" s="25"/>
    </row>
    <row r="180" s="1" customFormat="1" spans="1:7">
      <c r="A180" s="13">
        <v>178</v>
      </c>
      <c r="B180" s="18" t="s">
        <v>8</v>
      </c>
      <c r="C180" s="19" t="str">
        <f>"26071100810"</f>
        <v>26071100810</v>
      </c>
      <c r="D180" s="22">
        <v>58.7</v>
      </c>
      <c r="E180" s="23"/>
      <c r="F180" s="24">
        <v>58.7</v>
      </c>
      <c r="G180" s="25"/>
    </row>
    <row r="181" s="1" customFormat="1" spans="1:7">
      <c r="A181" s="13">
        <v>179</v>
      </c>
      <c r="B181" s="18" t="s">
        <v>8</v>
      </c>
      <c r="C181" s="19" t="str">
        <f>"26071101321"</f>
        <v>26071101321</v>
      </c>
      <c r="D181" s="22">
        <v>55.7</v>
      </c>
      <c r="E181" s="23">
        <v>3</v>
      </c>
      <c r="F181" s="24">
        <v>58.7</v>
      </c>
      <c r="G181" s="25"/>
    </row>
    <row r="182" s="1" customFormat="1" spans="1:7">
      <c r="A182" s="13">
        <v>180</v>
      </c>
      <c r="B182" s="18" t="s">
        <v>8</v>
      </c>
      <c r="C182" s="19" t="str">
        <f>"26071100804"</f>
        <v>26071100804</v>
      </c>
      <c r="D182" s="22">
        <v>55.6</v>
      </c>
      <c r="E182" s="23">
        <v>3</v>
      </c>
      <c r="F182" s="24">
        <v>58.6</v>
      </c>
      <c r="G182" s="25"/>
    </row>
    <row r="183" s="1" customFormat="1" spans="1:7">
      <c r="A183" s="13">
        <v>181</v>
      </c>
      <c r="B183" s="18" t="s">
        <v>8</v>
      </c>
      <c r="C183" s="19" t="str">
        <f>"26071100603"</f>
        <v>26071100603</v>
      </c>
      <c r="D183" s="22">
        <v>58.5</v>
      </c>
      <c r="E183" s="23"/>
      <c r="F183" s="24">
        <v>58.5</v>
      </c>
      <c r="G183" s="25"/>
    </row>
    <row r="184" s="1" customFormat="1" spans="1:7">
      <c r="A184" s="13">
        <v>182</v>
      </c>
      <c r="B184" s="18" t="s">
        <v>8</v>
      </c>
      <c r="C184" s="19" t="str">
        <f>"26071100606"</f>
        <v>26071100606</v>
      </c>
      <c r="D184" s="22">
        <v>58.3</v>
      </c>
      <c r="E184" s="23"/>
      <c r="F184" s="24">
        <v>58.3</v>
      </c>
      <c r="G184" s="25"/>
    </row>
    <row r="185" s="1" customFormat="1" spans="1:7">
      <c r="A185" s="13">
        <v>183</v>
      </c>
      <c r="B185" s="18" t="s">
        <v>8</v>
      </c>
      <c r="C185" s="19" t="str">
        <f>"26071100725"</f>
        <v>26071100725</v>
      </c>
      <c r="D185" s="22">
        <v>58.3</v>
      </c>
      <c r="E185" s="23"/>
      <c r="F185" s="24">
        <v>58.3</v>
      </c>
      <c r="G185" s="25"/>
    </row>
    <row r="186" s="1" customFormat="1" spans="1:7">
      <c r="A186" s="13">
        <v>184</v>
      </c>
      <c r="B186" s="18" t="s">
        <v>8</v>
      </c>
      <c r="C186" s="19" t="str">
        <f>"26071101217"</f>
        <v>26071101217</v>
      </c>
      <c r="D186" s="22">
        <v>58.2</v>
      </c>
      <c r="E186" s="23"/>
      <c r="F186" s="24">
        <v>58.2</v>
      </c>
      <c r="G186" s="25"/>
    </row>
    <row r="187" s="1" customFormat="1" spans="1:7">
      <c r="A187" s="13">
        <v>185</v>
      </c>
      <c r="B187" s="18" t="s">
        <v>8</v>
      </c>
      <c r="C187" s="19" t="str">
        <f>"26071100314"</f>
        <v>26071100314</v>
      </c>
      <c r="D187" s="22">
        <v>58.1</v>
      </c>
      <c r="E187" s="23"/>
      <c r="F187" s="24">
        <v>58.1</v>
      </c>
      <c r="G187" s="25"/>
    </row>
    <row r="188" s="1" customFormat="1" spans="1:7">
      <c r="A188" s="13">
        <v>186</v>
      </c>
      <c r="B188" s="18" t="s">
        <v>8</v>
      </c>
      <c r="C188" s="19" t="str">
        <f>"26071100927"</f>
        <v>26071100927</v>
      </c>
      <c r="D188" s="22">
        <v>58.1</v>
      </c>
      <c r="E188" s="23"/>
      <c r="F188" s="24">
        <v>58.1</v>
      </c>
      <c r="G188" s="25"/>
    </row>
    <row r="189" s="1" customFormat="1" spans="1:7">
      <c r="A189" s="13">
        <v>187</v>
      </c>
      <c r="B189" s="18" t="s">
        <v>8</v>
      </c>
      <c r="C189" s="19" t="str">
        <f>"26071100114"</f>
        <v>26071100114</v>
      </c>
      <c r="D189" s="22">
        <v>55</v>
      </c>
      <c r="E189" s="23">
        <v>3</v>
      </c>
      <c r="F189" s="24">
        <v>58</v>
      </c>
      <c r="G189" s="25"/>
    </row>
    <row r="190" s="1" customFormat="1" spans="1:7">
      <c r="A190" s="13">
        <v>188</v>
      </c>
      <c r="B190" s="18" t="s">
        <v>8</v>
      </c>
      <c r="C190" s="19" t="str">
        <f>"26071100702"</f>
        <v>26071100702</v>
      </c>
      <c r="D190" s="22">
        <v>58</v>
      </c>
      <c r="E190" s="23"/>
      <c r="F190" s="24">
        <v>58</v>
      </c>
      <c r="G190" s="25"/>
    </row>
    <row r="191" s="1" customFormat="1" spans="1:7">
      <c r="A191" s="13">
        <v>189</v>
      </c>
      <c r="B191" s="18" t="s">
        <v>8</v>
      </c>
      <c r="C191" s="19" t="str">
        <f>"26071101114"</f>
        <v>26071101114</v>
      </c>
      <c r="D191" s="22">
        <v>58</v>
      </c>
      <c r="E191" s="23"/>
      <c r="F191" s="24">
        <v>58</v>
      </c>
      <c r="G191" s="25"/>
    </row>
    <row r="192" s="1" customFormat="1" spans="1:7">
      <c r="A192" s="13">
        <v>190</v>
      </c>
      <c r="B192" s="18" t="s">
        <v>8</v>
      </c>
      <c r="C192" s="19" t="str">
        <f>"26071100811"</f>
        <v>26071100811</v>
      </c>
      <c r="D192" s="22">
        <v>57.9</v>
      </c>
      <c r="E192" s="23"/>
      <c r="F192" s="24">
        <v>57.9</v>
      </c>
      <c r="G192" s="25"/>
    </row>
    <row r="193" s="1" customFormat="1" spans="1:7">
      <c r="A193" s="13">
        <v>191</v>
      </c>
      <c r="B193" s="18" t="s">
        <v>8</v>
      </c>
      <c r="C193" s="19" t="str">
        <f>"26071100227"</f>
        <v>26071100227</v>
      </c>
      <c r="D193" s="22">
        <v>57.8</v>
      </c>
      <c r="E193" s="23"/>
      <c r="F193" s="24">
        <v>57.8</v>
      </c>
      <c r="G193" s="25"/>
    </row>
    <row r="194" s="1" customFormat="1" spans="1:7">
      <c r="A194" s="13">
        <v>192</v>
      </c>
      <c r="B194" s="18" t="s">
        <v>8</v>
      </c>
      <c r="C194" s="19" t="str">
        <f>"26071100705"</f>
        <v>26071100705</v>
      </c>
      <c r="D194" s="22">
        <v>57.8</v>
      </c>
      <c r="E194" s="23"/>
      <c r="F194" s="24">
        <v>57.8</v>
      </c>
      <c r="G194" s="25"/>
    </row>
    <row r="195" s="1" customFormat="1" spans="1:7">
      <c r="A195" s="13">
        <v>193</v>
      </c>
      <c r="B195" s="18" t="s">
        <v>8</v>
      </c>
      <c r="C195" s="19" t="str">
        <f>"26071101303"</f>
        <v>26071101303</v>
      </c>
      <c r="D195" s="22">
        <v>57.8</v>
      </c>
      <c r="E195" s="23"/>
      <c r="F195" s="24">
        <v>57.8</v>
      </c>
      <c r="G195" s="25"/>
    </row>
    <row r="196" s="1" customFormat="1" spans="1:7">
      <c r="A196" s="13">
        <v>194</v>
      </c>
      <c r="B196" s="18" t="s">
        <v>8</v>
      </c>
      <c r="C196" s="19" t="str">
        <f>"26071101021"</f>
        <v>26071101021</v>
      </c>
      <c r="D196" s="22">
        <v>57.6</v>
      </c>
      <c r="E196" s="23"/>
      <c r="F196" s="24">
        <v>57.6</v>
      </c>
      <c r="G196" s="25"/>
    </row>
    <row r="197" s="1" customFormat="1" spans="1:7">
      <c r="A197" s="13">
        <v>195</v>
      </c>
      <c r="B197" s="18" t="s">
        <v>8</v>
      </c>
      <c r="C197" s="19" t="str">
        <f>"26071100224"</f>
        <v>26071100224</v>
      </c>
      <c r="D197" s="22">
        <v>57.5</v>
      </c>
      <c r="E197" s="23"/>
      <c r="F197" s="24">
        <v>57.5</v>
      </c>
      <c r="G197" s="25"/>
    </row>
    <row r="198" s="1" customFormat="1" spans="1:7">
      <c r="A198" s="13">
        <v>196</v>
      </c>
      <c r="B198" s="18" t="s">
        <v>8</v>
      </c>
      <c r="C198" s="19" t="str">
        <f>"26071101211"</f>
        <v>26071101211</v>
      </c>
      <c r="D198" s="22">
        <v>54.5</v>
      </c>
      <c r="E198" s="23">
        <v>3</v>
      </c>
      <c r="F198" s="24">
        <v>57.5</v>
      </c>
      <c r="G198" s="25"/>
    </row>
    <row r="199" s="1" customFormat="1" spans="1:7">
      <c r="A199" s="13">
        <v>197</v>
      </c>
      <c r="B199" s="18" t="s">
        <v>8</v>
      </c>
      <c r="C199" s="19" t="str">
        <f>"26071101227"</f>
        <v>26071101227</v>
      </c>
      <c r="D199" s="22">
        <v>57.5</v>
      </c>
      <c r="E199" s="23"/>
      <c r="F199" s="24">
        <v>57.5</v>
      </c>
      <c r="G199" s="25"/>
    </row>
    <row r="200" s="1" customFormat="1" spans="1:7">
      <c r="A200" s="13">
        <v>198</v>
      </c>
      <c r="B200" s="18" t="s">
        <v>8</v>
      </c>
      <c r="C200" s="19" t="str">
        <f>"26071100823"</f>
        <v>26071100823</v>
      </c>
      <c r="D200" s="22">
        <v>57.4</v>
      </c>
      <c r="E200" s="23"/>
      <c r="F200" s="24">
        <v>57.4</v>
      </c>
      <c r="G200" s="25"/>
    </row>
    <row r="201" s="1" customFormat="1" spans="1:7">
      <c r="A201" s="13">
        <v>199</v>
      </c>
      <c r="B201" s="18" t="s">
        <v>8</v>
      </c>
      <c r="C201" s="19" t="str">
        <f>"26071101007"</f>
        <v>26071101007</v>
      </c>
      <c r="D201" s="22">
        <v>57.3</v>
      </c>
      <c r="E201" s="23"/>
      <c r="F201" s="24">
        <v>57.3</v>
      </c>
      <c r="G201" s="25"/>
    </row>
    <row r="202" s="1" customFormat="1" spans="1:7">
      <c r="A202" s="13">
        <v>200</v>
      </c>
      <c r="B202" s="18" t="s">
        <v>8</v>
      </c>
      <c r="C202" s="19" t="str">
        <f>"26071100903"</f>
        <v>26071100903</v>
      </c>
      <c r="D202" s="22">
        <v>57.2</v>
      </c>
      <c r="E202" s="23"/>
      <c r="F202" s="24">
        <v>57.2</v>
      </c>
      <c r="G202" s="25"/>
    </row>
    <row r="203" s="1" customFormat="1" spans="1:7">
      <c r="A203" s="13">
        <v>201</v>
      </c>
      <c r="B203" s="18" t="s">
        <v>8</v>
      </c>
      <c r="C203" s="19" t="str">
        <f>"26071100124"</f>
        <v>26071100124</v>
      </c>
      <c r="D203" s="22">
        <v>54</v>
      </c>
      <c r="E203" s="23">
        <v>3</v>
      </c>
      <c r="F203" s="24">
        <v>57</v>
      </c>
      <c r="G203" s="25"/>
    </row>
    <row r="204" s="1" customFormat="1" spans="1:7">
      <c r="A204" s="13">
        <v>202</v>
      </c>
      <c r="B204" s="18" t="s">
        <v>8</v>
      </c>
      <c r="C204" s="19" t="str">
        <f>"26071100217"</f>
        <v>26071100217</v>
      </c>
      <c r="D204" s="22">
        <v>57</v>
      </c>
      <c r="E204" s="23"/>
      <c r="F204" s="24">
        <v>57</v>
      </c>
      <c r="G204" s="25"/>
    </row>
    <row r="205" s="1" customFormat="1" spans="1:7">
      <c r="A205" s="13">
        <v>203</v>
      </c>
      <c r="B205" s="18" t="s">
        <v>8</v>
      </c>
      <c r="C205" s="19" t="str">
        <f>"26071101330"</f>
        <v>26071101330</v>
      </c>
      <c r="D205" s="22">
        <v>57</v>
      </c>
      <c r="E205" s="23"/>
      <c r="F205" s="24">
        <v>57</v>
      </c>
      <c r="G205" s="25"/>
    </row>
    <row r="206" s="1" customFormat="1" spans="1:7">
      <c r="A206" s="13">
        <v>204</v>
      </c>
      <c r="B206" s="18" t="s">
        <v>8</v>
      </c>
      <c r="C206" s="19" t="str">
        <f>"26071100504"</f>
        <v>26071100504</v>
      </c>
      <c r="D206" s="22">
        <v>53.8</v>
      </c>
      <c r="E206" s="23">
        <v>3</v>
      </c>
      <c r="F206" s="24">
        <v>56.8</v>
      </c>
      <c r="G206" s="25"/>
    </row>
    <row r="207" s="1" customFormat="1" spans="1:7">
      <c r="A207" s="13">
        <v>205</v>
      </c>
      <c r="B207" s="18" t="s">
        <v>8</v>
      </c>
      <c r="C207" s="19" t="str">
        <f>"26071100821"</f>
        <v>26071100821</v>
      </c>
      <c r="D207" s="22">
        <v>53.7</v>
      </c>
      <c r="E207" s="23">
        <v>3</v>
      </c>
      <c r="F207" s="24">
        <v>56.7</v>
      </c>
      <c r="G207" s="25"/>
    </row>
    <row r="208" s="1" customFormat="1" spans="1:7">
      <c r="A208" s="13">
        <v>206</v>
      </c>
      <c r="B208" s="18" t="s">
        <v>8</v>
      </c>
      <c r="C208" s="19" t="str">
        <f>"26071100913"</f>
        <v>26071100913</v>
      </c>
      <c r="D208" s="22">
        <v>56.7</v>
      </c>
      <c r="E208" s="23"/>
      <c r="F208" s="24">
        <v>56.7</v>
      </c>
      <c r="G208" s="25"/>
    </row>
    <row r="209" s="1" customFormat="1" spans="1:7">
      <c r="A209" s="13">
        <v>207</v>
      </c>
      <c r="B209" s="18" t="s">
        <v>8</v>
      </c>
      <c r="C209" s="19" t="str">
        <f>"26071101322"</f>
        <v>26071101322</v>
      </c>
      <c r="D209" s="22">
        <v>56.6</v>
      </c>
      <c r="E209" s="23"/>
      <c r="F209" s="24">
        <v>56.6</v>
      </c>
      <c r="G209" s="25"/>
    </row>
    <row r="210" s="1" customFormat="1" spans="1:7">
      <c r="A210" s="13">
        <v>208</v>
      </c>
      <c r="B210" s="18" t="s">
        <v>8</v>
      </c>
      <c r="C210" s="19" t="str">
        <f>"26071100110"</f>
        <v>26071100110</v>
      </c>
      <c r="D210" s="22">
        <v>53.3</v>
      </c>
      <c r="E210" s="23">
        <v>3</v>
      </c>
      <c r="F210" s="24">
        <v>56.3</v>
      </c>
      <c r="G210" s="25"/>
    </row>
    <row r="211" s="1" customFormat="1" spans="1:7">
      <c r="A211" s="13">
        <v>209</v>
      </c>
      <c r="B211" s="18" t="s">
        <v>8</v>
      </c>
      <c r="C211" s="19" t="str">
        <f>"26071100401"</f>
        <v>26071100401</v>
      </c>
      <c r="D211" s="22">
        <v>53.3</v>
      </c>
      <c r="E211" s="23">
        <v>3</v>
      </c>
      <c r="F211" s="24">
        <v>56.3</v>
      </c>
      <c r="G211" s="25"/>
    </row>
    <row r="212" s="1" customFormat="1" spans="1:7">
      <c r="A212" s="13">
        <v>210</v>
      </c>
      <c r="B212" s="18" t="s">
        <v>8</v>
      </c>
      <c r="C212" s="19" t="str">
        <f>"26071101014"</f>
        <v>26071101014</v>
      </c>
      <c r="D212" s="22">
        <v>56.3</v>
      </c>
      <c r="E212" s="23"/>
      <c r="F212" s="24">
        <v>56.3</v>
      </c>
      <c r="G212" s="25"/>
    </row>
    <row r="213" s="1" customFormat="1" spans="1:7">
      <c r="A213" s="13">
        <v>211</v>
      </c>
      <c r="B213" s="18" t="s">
        <v>8</v>
      </c>
      <c r="C213" s="19" t="str">
        <f>"26071100615"</f>
        <v>26071100615</v>
      </c>
      <c r="D213" s="22">
        <v>56.2</v>
      </c>
      <c r="E213" s="23"/>
      <c r="F213" s="24">
        <v>56.2</v>
      </c>
      <c r="G213" s="25"/>
    </row>
    <row r="214" s="1" customFormat="1" spans="1:7">
      <c r="A214" s="13">
        <v>212</v>
      </c>
      <c r="B214" s="18" t="s">
        <v>8</v>
      </c>
      <c r="C214" s="19" t="str">
        <f>"26071100723"</f>
        <v>26071100723</v>
      </c>
      <c r="D214" s="22">
        <v>56.1</v>
      </c>
      <c r="E214" s="23"/>
      <c r="F214" s="24">
        <v>56.1</v>
      </c>
      <c r="G214" s="25"/>
    </row>
    <row r="215" s="1" customFormat="1" spans="1:7">
      <c r="A215" s="13">
        <v>213</v>
      </c>
      <c r="B215" s="18" t="s">
        <v>8</v>
      </c>
      <c r="C215" s="19" t="str">
        <f>"26071100303"</f>
        <v>26071100303</v>
      </c>
      <c r="D215" s="22">
        <v>56</v>
      </c>
      <c r="E215" s="23"/>
      <c r="F215" s="24">
        <v>56</v>
      </c>
      <c r="G215" s="25"/>
    </row>
    <row r="216" s="4" customFormat="1" spans="1:7">
      <c r="A216" s="13">
        <v>214</v>
      </c>
      <c r="B216" s="18" t="s">
        <v>8</v>
      </c>
      <c r="C216" s="19" t="str">
        <f>"26071101204"</f>
        <v>26071101204</v>
      </c>
      <c r="D216" s="22">
        <v>56</v>
      </c>
      <c r="E216" s="23"/>
      <c r="F216" s="24">
        <v>56</v>
      </c>
      <c r="G216" s="26"/>
    </row>
    <row r="217" s="1" customFormat="1" spans="1:7">
      <c r="A217" s="13">
        <v>215</v>
      </c>
      <c r="B217" s="18" t="s">
        <v>8</v>
      </c>
      <c r="C217" s="19" t="str">
        <f>"26071100611"</f>
        <v>26071100611</v>
      </c>
      <c r="D217" s="22">
        <v>55.7</v>
      </c>
      <c r="E217" s="23"/>
      <c r="F217" s="24">
        <v>55.7</v>
      </c>
      <c r="G217" s="25"/>
    </row>
    <row r="218" s="1" customFormat="1" spans="1:7">
      <c r="A218" s="13">
        <v>216</v>
      </c>
      <c r="B218" s="18" t="s">
        <v>8</v>
      </c>
      <c r="C218" s="19" t="str">
        <f>"26071100708"</f>
        <v>26071100708</v>
      </c>
      <c r="D218" s="22">
        <v>55.7</v>
      </c>
      <c r="E218" s="23"/>
      <c r="F218" s="24">
        <v>55.7</v>
      </c>
      <c r="G218" s="25"/>
    </row>
    <row r="219" s="1" customFormat="1" spans="1:7">
      <c r="A219" s="13">
        <v>217</v>
      </c>
      <c r="B219" s="18" t="s">
        <v>8</v>
      </c>
      <c r="C219" s="19" t="str">
        <f>"26071101119"</f>
        <v>26071101119</v>
      </c>
      <c r="D219" s="22">
        <v>52.7</v>
      </c>
      <c r="E219" s="23">
        <v>3</v>
      </c>
      <c r="F219" s="24">
        <v>55.7</v>
      </c>
      <c r="G219" s="25"/>
    </row>
    <row r="220" s="1" customFormat="1" spans="1:7">
      <c r="A220" s="13">
        <v>218</v>
      </c>
      <c r="B220" s="18" t="s">
        <v>8</v>
      </c>
      <c r="C220" s="19" t="str">
        <f>"26071100830"</f>
        <v>26071100830</v>
      </c>
      <c r="D220" s="22">
        <v>55.6</v>
      </c>
      <c r="E220" s="23"/>
      <c r="F220" s="24">
        <v>55.6</v>
      </c>
      <c r="G220" s="25"/>
    </row>
    <row r="221" s="1" customFormat="1" spans="1:7">
      <c r="A221" s="13">
        <v>219</v>
      </c>
      <c r="B221" s="18" t="s">
        <v>8</v>
      </c>
      <c r="C221" s="19" t="str">
        <f>"26071100113"</f>
        <v>26071100113</v>
      </c>
      <c r="D221" s="22">
        <v>55.5</v>
      </c>
      <c r="E221" s="23"/>
      <c r="F221" s="24">
        <v>55.5</v>
      </c>
      <c r="G221" s="25"/>
    </row>
    <row r="222" s="1" customFormat="1" spans="1:7">
      <c r="A222" s="13">
        <v>220</v>
      </c>
      <c r="B222" s="18" t="s">
        <v>8</v>
      </c>
      <c r="C222" s="19" t="str">
        <f>"26071100923"</f>
        <v>26071100923</v>
      </c>
      <c r="D222" s="22">
        <v>55.5</v>
      </c>
      <c r="E222" s="23"/>
      <c r="F222" s="24">
        <v>55.5</v>
      </c>
      <c r="G222" s="25"/>
    </row>
    <row r="223" s="1" customFormat="1" spans="1:7">
      <c r="A223" s="13">
        <v>221</v>
      </c>
      <c r="B223" s="18" t="s">
        <v>8</v>
      </c>
      <c r="C223" s="19" t="str">
        <f>"26071101124"</f>
        <v>26071101124</v>
      </c>
      <c r="D223" s="22">
        <v>55.2</v>
      </c>
      <c r="E223" s="23"/>
      <c r="F223" s="24">
        <v>55.2</v>
      </c>
      <c r="G223" s="25"/>
    </row>
    <row r="224" s="1" customFormat="1" spans="1:7">
      <c r="A224" s="13">
        <v>222</v>
      </c>
      <c r="B224" s="18" t="s">
        <v>8</v>
      </c>
      <c r="C224" s="19" t="str">
        <f>"26071100122"</f>
        <v>26071100122</v>
      </c>
      <c r="D224" s="22">
        <v>52</v>
      </c>
      <c r="E224" s="23">
        <v>3</v>
      </c>
      <c r="F224" s="24">
        <v>55</v>
      </c>
      <c r="G224" s="25"/>
    </row>
    <row r="225" s="1" customFormat="1" spans="1:7">
      <c r="A225" s="13">
        <v>223</v>
      </c>
      <c r="B225" s="18" t="s">
        <v>8</v>
      </c>
      <c r="C225" s="19" t="str">
        <f>"26071100526"</f>
        <v>26071100526</v>
      </c>
      <c r="D225" s="22">
        <v>54.9</v>
      </c>
      <c r="E225" s="23"/>
      <c r="F225" s="24">
        <v>54.9</v>
      </c>
      <c r="G225" s="25"/>
    </row>
    <row r="226" s="1" customFormat="1" spans="1:7">
      <c r="A226" s="13">
        <v>224</v>
      </c>
      <c r="B226" s="18" t="s">
        <v>8</v>
      </c>
      <c r="C226" s="19" t="str">
        <f>"26071101030"</f>
        <v>26071101030</v>
      </c>
      <c r="D226" s="22">
        <v>54.9</v>
      </c>
      <c r="E226" s="23"/>
      <c r="F226" s="24">
        <v>54.9</v>
      </c>
      <c r="G226" s="25"/>
    </row>
    <row r="227" s="1" customFormat="1" spans="1:7">
      <c r="A227" s="13">
        <v>225</v>
      </c>
      <c r="B227" s="18" t="s">
        <v>8</v>
      </c>
      <c r="C227" s="19" t="str">
        <f>"26071100329"</f>
        <v>26071100329</v>
      </c>
      <c r="D227" s="22">
        <v>54.7</v>
      </c>
      <c r="E227" s="23"/>
      <c r="F227" s="24">
        <v>54.7</v>
      </c>
      <c r="G227" s="25"/>
    </row>
    <row r="228" s="1" customFormat="1" spans="1:7">
      <c r="A228" s="13">
        <v>226</v>
      </c>
      <c r="B228" s="18" t="s">
        <v>8</v>
      </c>
      <c r="C228" s="19" t="str">
        <f>"26071100806"</f>
        <v>26071100806</v>
      </c>
      <c r="D228" s="22">
        <v>54.7</v>
      </c>
      <c r="E228" s="23"/>
      <c r="F228" s="24">
        <v>54.7</v>
      </c>
      <c r="G228" s="25"/>
    </row>
    <row r="229" s="1" customFormat="1" spans="1:7">
      <c r="A229" s="13">
        <v>227</v>
      </c>
      <c r="B229" s="18" t="s">
        <v>8</v>
      </c>
      <c r="C229" s="19" t="str">
        <f>"26071100701"</f>
        <v>26071100701</v>
      </c>
      <c r="D229" s="22">
        <v>54.5</v>
      </c>
      <c r="E229" s="23"/>
      <c r="F229" s="24">
        <v>54.5</v>
      </c>
      <c r="G229" s="25"/>
    </row>
    <row r="230" s="1" customFormat="1" spans="1:7">
      <c r="A230" s="13">
        <v>228</v>
      </c>
      <c r="B230" s="18" t="s">
        <v>8</v>
      </c>
      <c r="C230" s="19" t="str">
        <f>"26071100410"</f>
        <v>26071100410</v>
      </c>
      <c r="D230" s="22">
        <v>54.2</v>
      </c>
      <c r="E230" s="23"/>
      <c r="F230" s="24">
        <v>54.2</v>
      </c>
      <c r="G230" s="25"/>
    </row>
    <row r="231" s="1" customFormat="1" spans="1:7">
      <c r="A231" s="13">
        <v>229</v>
      </c>
      <c r="B231" s="18" t="s">
        <v>8</v>
      </c>
      <c r="C231" s="19" t="str">
        <f>"26071100912"</f>
        <v>26071100912</v>
      </c>
      <c r="D231" s="22">
        <v>54.1</v>
      </c>
      <c r="E231" s="23"/>
      <c r="F231" s="24">
        <v>54.1</v>
      </c>
      <c r="G231" s="25"/>
    </row>
    <row r="232" s="1" customFormat="1" spans="1:7">
      <c r="A232" s="13">
        <v>230</v>
      </c>
      <c r="B232" s="18" t="s">
        <v>8</v>
      </c>
      <c r="C232" s="19" t="str">
        <f>"26071101310"</f>
        <v>26071101310</v>
      </c>
      <c r="D232" s="22">
        <v>54.1</v>
      </c>
      <c r="E232" s="23"/>
      <c r="F232" s="24">
        <v>54.1</v>
      </c>
      <c r="G232" s="25"/>
    </row>
    <row r="233" s="4" customFormat="1" spans="1:7">
      <c r="A233" s="13">
        <v>231</v>
      </c>
      <c r="B233" s="18" t="s">
        <v>8</v>
      </c>
      <c r="C233" s="19" t="str">
        <f>"26071100219"</f>
        <v>26071100219</v>
      </c>
      <c r="D233" s="22">
        <v>54</v>
      </c>
      <c r="E233" s="23"/>
      <c r="F233" s="24">
        <v>54</v>
      </c>
      <c r="G233" s="26"/>
    </row>
    <row r="234" s="1" customFormat="1" spans="1:7">
      <c r="A234" s="13">
        <v>232</v>
      </c>
      <c r="B234" s="18" t="s">
        <v>8</v>
      </c>
      <c r="C234" s="19" t="str">
        <f>"26071101207"</f>
        <v>26071101207</v>
      </c>
      <c r="D234" s="22">
        <v>54</v>
      </c>
      <c r="E234" s="23"/>
      <c r="F234" s="24">
        <v>54</v>
      </c>
      <c r="G234" s="25"/>
    </row>
    <row r="235" s="1" customFormat="1" spans="1:7">
      <c r="A235" s="13">
        <v>233</v>
      </c>
      <c r="B235" s="18" t="s">
        <v>8</v>
      </c>
      <c r="C235" s="19" t="str">
        <f>"26071101111"</f>
        <v>26071101111</v>
      </c>
      <c r="D235" s="22">
        <v>53.8</v>
      </c>
      <c r="E235" s="23"/>
      <c r="F235" s="24">
        <v>53.8</v>
      </c>
      <c r="G235" s="25"/>
    </row>
    <row r="236" s="1" customFormat="1" spans="1:7">
      <c r="A236" s="13">
        <v>234</v>
      </c>
      <c r="B236" s="18" t="s">
        <v>8</v>
      </c>
      <c r="C236" s="19" t="str">
        <f>"26071101216"</f>
        <v>26071101216</v>
      </c>
      <c r="D236" s="22">
        <v>50.8</v>
      </c>
      <c r="E236" s="23">
        <v>3</v>
      </c>
      <c r="F236" s="24">
        <v>53.8</v>
      </c>
      <c r="G236" s="25"/>
    </row>
    <row r="237" s="1" customFormat="1" spans="1:7">
      <c r="A237" s="13">
        <v>235</v>
      </c>
      <c r="B237" s="18" t="s">
        <v>8</v>
      </c>
      <c r="C237" s="19" t="str">
        <f>"26071101222"</f>
        <v>26071101222</v>
      </c>
      <c r="D237" s="22">
        <v>53.7</v>
      </c>
      <c r="E237" s="23"/>
      <c r="F237" s="24">
        <v>53.7</v>
      </c>
      <c r="G237" s="25"/>
    </row>
    <row r="238" s="1" customFormat="1" spans="1:7">
      <c r="A238" s="13">
        <v>236</v>
      </c>
      <c r="B238" s="18" t="s">
        <v>8</v>
      </c>
      <c r="C238" s="19" t="str">
        <f>"26071100628"</f>
        <v>26071100628</v>
      </c>
      <c r="D238" s="22">
        <v>53.4</v>
      </c>
      <c r="E238" s="23"/>
      <c r="F238" s="24">
        <v>53.4</v>
      </c>
      <c r="G238" s="25"/>
    </row>
    <row r="239" s="1" customFormat="1" spans="1:7">
      <c r="A239" s="13">
        <v>237</v>
      </c>
      <c r="B239" s="18" t="s">
        <v>8</v>
      </c>
      <c r="C239" s="19" t="str">
        <f>"26071100614"</f>
        <v>26071100614</v>
      </c>
      <c r="D239" s="22">
        <v>53.3</v>
      </c>
      <c r="E239" s="23"/>
      <c r="F239" s="24">
        <v>53.3</v>
      </c>
      <c r="G239" s="25"/>
    </row>
    <row r="240" s="1" customFormat="1" spans="1:7">
      <c r="A240" s="13">
        <v>238</v>
      </c>
      <c r="B240" s="18" t="s">
        <v>8</v>
      </c>
      <c r="C240" s="19" t="str">
        <f>"26071101016"</f>
        <v>26071101016</v>
      </c>
      <c r="D240" s="22">
        <v>53.1</v>
      </c>
      <c r="E240" s="23"/>
      <c r="F240" s="24">
        <v>53.1</v>
      </c>
      <c r="G240" s="25"/>
    </row>
    <row r="241" s="1" customFormat="1" spans="1:7">
      <c r="A241" s="13">
        <v>239</v>
      </c>
      <c r="B241" s="18" t="s">
        <v>8</v>
      </c>
      <c r="C241" s="19" t="str">
        <f>"26071101403"</f>
        <v>26071101403</v>
      </c>
      <c r="D241" s="22">
        <v>53</v>
      </c>
      <c r="E241" s="23"/>
      <c r="F241" s="24">
        <v>53</v>
      </c>
      <c r="G241" s="25"/>
    </row>
    <row r="242" s="1" customFormat="1" spans="1:7">
      <c r="A242" s="13">
        <v>240</v>
      </c>
      <c r="B242" s="18" t="s">
        <v>8</v>
      </c>
      <c r="C242" s="19" t="str">
        <f>"26071101419"</f>
        <v>26071101419</v>
      </c>
      <c r="D242" s="22">
        <v>53</v>
      </c>
      <c r="E242" s="23"/>
      <c r="F242" s="24">
        <v>53</v>
      </c>
      <c r="G242" s="25"/>
    </row>
    <row r="243" s="1" customFormat="1" spans="1:7">
      <c r="A243" s="13">
        <v>241</v>
      </c>
      <c r="B243" s="18" t="s">
        <v>8</v>
      </c>
      <c r="C243" s="19" t="str">
        <f>"26071100317"</f>
        <v>26071100317</v>
      </c>
      <c r="D243" s="22">
        <v>52.5</v>
      </c>
      <c r="E243" s="23"/>
      <c r="F243" s="24">
        <v>52.5</v>
      </c>
      <c r="G243" s="25"/>
    </row>
    <row r="244" s="1" customFormat="1" spans="1:7">
      <c r="A244" s="13">
        <v>242</v>
      </c>
      <c r="B244" s="18" t="s">
        <v>8</v>
      </c>
      <c r="C244" s="19" t="str">
        <f>"26071100406"</f>
        <v>26071100406</v>
      </c>
      <c r="D244" s="22">
        <v>52.3</v>
      </c>
      <c r="E244" s="23"/>
      <c r="F244" s="24">
        <v>52.3</v>
      </c>
      <c r="G244" s="25"/>
    </row>
    <row r="245" s="1" customFormat="1" spans="1:7">
      <c r="A245" s="13">
        <v>243</v>
      </c>
      <c r="B245" s="18" t="s">
        <v>8</v>
      </c>
      <c r="C245" s="19" t="str">
        <f>"26071101102"</f>
        <v>26071101102</v>
      </c>
      <c r="D245" s="22">
        <v>52.3</v>
      </c>
      <c r="E245" s="23"/>
      <c r="F245" s="24">
        <v>52.3</v>
      </c>
      <c r="G245" s="25"/>
    </row>
    <row r="246" s="1" customFormat="1" spans="1:7">
      <c r="A246" s="13">
        <v>244</v>
      </c>
      <c r="B246" s="18" t="s">
        <v>8</v>
      </c>
      <c r="C246" s="19" t="str">
        <f>"26071100120"</f>
        <v>26071100120</v>
      </c>
      <c r="D246" s="22">
        <v>52</v>
      </c>
      <c r="E246" s="23"/>
      <c r="F246" s="24">
        <v>52</v>
      </c>
      <c r="G246" s="25"/>
    </row>
    <row r="247" s="1" customFormat="1" spans="1:7">
      <c r="A247" s="13">
        <v>245</v>
      </c>
      <c r="B247" s="18" t="s">
        <v>8</v>
      </c>
      <c r="C247" s="19" t="str">
        <f>"26071100324"</f>
        <v>26071100324</v>
      </c>
      <c r="D247" s="22">
        <v>51.5</v>
      </c>
      <c r="E247" s="23"/>
      <c r="F247" s="24">
        <v>51.5</v>
      </c>
      <c r="G247" s="25"/>
    </row>
    <row r="248" s="1" customFormat="1" spans="1:7">
      <c r="A248" s="13">
        <v>246</v>
      </c>
      <c r="B248" s="18" t="s">
        <v>8</v>
      </c>
      <c r="C248" s="19" t="str">
        <f>"26071101314"</f>
        <v>26071101314</v>
      </c>
      <c r="D248" s="22">
        <v>51.5</v>
      </c>
      <c r="E248" s="23"/>
      <c r="F248" s="24">
        <v>51.5</v>
      </c>
      <c r="G248" s="25"/>
    </row>
    <row r="249" s="1" customFormat="1" spans="1:7">
      <c r="A249" s="13">
        <v>247</v>
      </c>
      <c r="B249" s="18" t="s">
        <v>8</v>
      </c>
      <c r="C249" s="19" t="str">
        <f>"26071100724"</f>
        <v>26071100724</v>
      </c>
      <c r="D249" s="22">
        <v>51.3</v>
      </c>
      <c r="E249" s="23"/>
      <c r="F249" s="24">
        <v>51.3</v>
      </c>
      <c r="G249" s="25"/>
    </row>
    <row r="250" s="1" customFormat="1" spans="1:7">
      <c r="A250" s="13">
        <v>248</v>
      </c>
      <c r="B250" s="18" t="s">
        <v>8</v>
      </c>
      <c r="C250" s="19" t="str">
        <f>"26071101023"</f>
        <v>26071101023</v>
      </c>
      <c r="D250" s="22">
        <v>47.8</v>
      </c>
      <c r="E250" s="23">
        <v>3</v>
      </c>
      <c r="F250" s="24">
        <v>50.8</v>
      </c>
      <c r="G250" s="25"/>
    </row>
    <row r="251" s="1" customFormat="1" spans="1:7">
      <c r="A251" s="13">
        <v>249</v>
      </c>
      <c r="B251" s="18" t="s">
        <v>8</v>
      </c>
      <c r="C251" s="19" t="str">
        <f>"26071100415"</f>
        <v>26071100415</v>
      </c>
      <c r="D251" s="22">
        <v>50.5</v>
      </c>
      <c r="E251" s="23"/>
      <c r="F251" s="24">
        <v>50.5</v>
      </c>
      <c r="G251" s="25"/>
    </row>
    <row r="252" s="1" customFormat="1" spans="1:7">
      <c r="A252" s="13">
        <v>250</v>
      </c>
      <c r="B252" s="18" t="s">
        <v>8</v>
      </c>
      <c r="C252" s="19" t="str">
        <f>"26071101116"</f>
        <v>26071101116</v>
      </c>
      <c r="D252" s="22">
        <v>50</v>
      </c>
      <c r="E252" s="23"/>
      <c r="F252" s="24">
        <v>50</v>
      </c>
      <c r="G252" s="25"/>
    </row>
    <row r="253" s="1" customFormat="1" spans="1:7">
      <c r="A253" s="13">
        <v>251</v>
      </c>
      <c r="B253" s="18" t="s">
        <v>8</v>
      </c>
      <c r="C253" s="19" t="str">
        <f>"26071101214"</f>
        <v>26071101214</v>
      </c>
      <c r="D253" s="22">
        <v>50</v>
      </c>
      <c r="E253" s="23"/>
      <c r="F253" s="24">
        <v>50</v>
      </c>
      <c r="G253" s="25"/>
    </row>
    <row r="254" s="1" customFormat="1" spans="1:7">
      <c r="A254" s="13">
        <v>252</v>
      </c>
      <c r="B254" s="18" t="s">
        <v>8</v>
      </c>
      <c r="C254" s="19" t="str">
        <f>"26071100622"</f>
        <v>26071100622</v>
      </c>
      <c r="D254" s="22">
        <v>49.8</v>
      </c>
      <c r="E254" s="23"/>
      <c r="F254" s="24">
        <v>49.8</v>
      </c>
      <c r="G254" s="25"/>
    </row>
    <row r="255" s="1" customFormat="1" spans="1:7">
      <c r="A255" s="13">
        <v>253</v>
      </c>
      <c r="B255" s="18" t="s">
        <v>8</v>
      </c>
      <c r="C255" s="19" t="str">
        <f>"26071101417"</f>
        <v>26071101417</v>
      </c>
      <c r="D255" s="22">
        <v>49.5</v>
      </c>
      <c r="E255" s="23"/>
      <c r="F255" s="24">
        <v>49.5</v>
      </c>
      <c r="G255" s="25"/>
    </row>
    <row r="256" s="1" customFormat="1" spans="1:7">
      <c r="A256" s="13">
        <v>254</v>
      </c>
      <c r="B256" s="18" t="s">
        <v>8</v>
      </c>
      <c r="C256" s="19" t="str">
        <f>"26071100223"</f>
        <v>26071100223</v>
      </c>
      <c r="D256" s="22">
        <v>49</v>
      </c>
      <c r="E256" s="23"/>
      <c r="F256" s="24">
        <v>49</v>
      </c>
      <c r="G256" s="25"/>
    </row>
    <row r="257" s="1" customFormat="1" spans="1:7">
      <c r="A257" s="13">
        <v>255</v>
      </c>
      <c r="B257" s="18" t="s">
        <v>8</v>
      </c>
      <c r="C257" s="19" t="str">
        <f>"26071101325"</f>
        <v>26071101325</v>
      </c>
      <c r="D257" s="22">
        <v>48.8</v>
      </c>
      <c r="E257" s="23"/>
      <c r="F257" s="24">
        <v>48.8</v>
      </c>
      <c r="G257" s="25"/>
    </row>
    <row r="258" s="1" customFormat="1" spans="1:7">
      <c r="A258" s="13">
        <v>256</v>
      </c>
      <c r="B258" s="18" t="s">
        <v>8</v>
      </c>
      <c r="C258" s="19" t="str">
        <f>"26071100330"</f>
        <v>26071100330</v>
      </c>
      <c r="D258" s="22">
        <v>48.5</v>
      </c>
      <c r="E258" s="23"/>
      <c r="F258" s="24">
        <v>48.5</v>
      </c>
      <c r="G258" s="25"/>
    </row>
    <row r="259" s="1" customFormat="1" spans="1:7">
      <c r="A259" s="13">
        <v>257</v>
      </c>
      <c r="B259" s="18" t="s">
        <v>8</v>
      </c>
      <c r="C259" s="19" t="str">
        <f>"26071100825"</f>
        <v>26071100825</v>
      </c>
      <c r="D259" s="22">
        <v>48</v>
      </c>
      <c r="E259" s="23"/>
      <c r="F259" s="24">
        <v>48</v>
      </c>
      <c r="G259" s="25"/>
    </row>
    <row r="260" s="1" customFormat="1" spans="1:7">
      <c r="A260" s="13">
        <v>258</v>
      </c>
      <c r="B260" s="18" t="s">
        <v>8</v>
      </c>
      <c r="C260" s="19" t="str">
        <f>"26071101221"</f>
        <v>26071101221</v>
      </c>
      <c r="D260" s="22">
        <v>48</v>
      </c>
      <c r="E260" s="23"/>
      <c r="F260" s="24">
        <v>48</v>
      </c>
      <c r="G260" s="25"/>
    </row>
    <row r="261" s="1" customFormat="1" spans="1:7">
      <c r="A261" s="13">
        <v>259</v>
      </c>
      <c r="B261" s="18" t="s">
        <v>8</v>
      </c>
      <c r="C261" s="19" t="str">
        <f>"26071100115"</f>
        <v>26071100115</v>
      </c>
      <c r="D261" s="22">
        <v>47.8</v>
      </c>
      <c r="E261" s="23"/>
      <c r="F261" s="24">
        <v>47.8</v>
      </c>
      <c r="G261" s="25"/>
    </row>
    <row r="262" s="1" customFormat="1" spans="1:7">
      <c r="A262" s="13">
        <v>260</v>
      </c>
      <c r="B262" s="18" t="s">
        <v>8</v>
      </c>
      <c r="C262" s="19" t="str">
        <f>"26071101130"</f>
        <v>26071101130</v>
      </c>
      <c r="D262" s="22">
        <v>44.7</v>
      </c>
      <c r="E262" s="23">
        <v>3</v>
      </c>
      <c r="F262" s="24">
        <v>47.7</v>
      </c>
      <c r="G262" s="25"/>
    </row>
    <row r="263" s="1" customFormat="1" spans="1:7">
      <c r="A263" s="13">
        <v>261</v>
      </c>
      <c r="B263" s="18" t="s">
        <v>8</v>
      </c>
      <c r="C263" s="19" t="str">
        <f>"26071100905"</f>
        <v>26071100905</v>
      </c>
      <c r="D263" s="22">
        <v>47.5</v>
      </c>
      <c r="E263" s="23"/>
      <c r="F263" s="24">
        <v>47.5</v>
      </c>
      <c r="G263" s="25"/>
    </row>
    <row r="264" s="1" customFormat="1" spans="1:7">
      <c r="A264" s="13">
        <v>262</v>
      </c>
      <c r="B264" s="18" t="s">
        <v>8</v>
      </c>
      <c r="C264" s="19" t="str">
        <f>"26071101220"</f>
        <v>26071101220</v>
      </c>
      <c r="D264" s="22">
        <v>47.5</v>
      </c>
      <c r="E264" s="23"/>
      <c r="F264" s="24">
        <v>47.5</v>
      </c>
      <c r="G264" s="25"/>
    </row>
    <row r="265" s="1" customFormat="1" spans="1:7">
      <c r="A265" s="13">
        <v>263</v>
      </c>
      <c r="B265" s="18" t="s">
        <v>8</v>
      </c>
      <c r="C265" s="19" t="str">
        <f>"26071100421"</f>
        <v>26071100421</v>
      </c>
      <c r="D265" s="22">
        <v>47.3</v>
      </c>
      <c r="E265" s="23"/>
      <c r="F265" s="24">
        <v>47.3</v>
      </c>
      <c r="G265" s="25"/>
    </row>
    <row r="266" s="1" customFormat="1" spans="1:7">
      <c r="A266" s="13">
        <v>264</v>
      </c>
      <c r="B266" s="18" t="s">
        <v>8</v>
      </c>
      <c r="C266" s="19" t="str">
        <f>"26071101305"</f>
        <v>26071101305</v>
      </c>
      <c r="D266" s="22">
        <v>47.3</v>
      </c>
      <c r="E266" s="23"/>
      <c r="F266" s="24">
        <v>47.3</v>
      </c>
      <c r="G266" s="25"/>
    </row>
    <row r="267" s="1" customFormat="1" spans="1:7">
      <c r="A267" s="13">
        <v>265</v>
      </c>
      <c r="B267" s="18" t="s">
        <v>8</v>
      </c>
      <c r="C267" s="19" t="str">
        <f>"26071100419"</f>
        <v>26071100419</v>
      </c>
      <c r="D267" s="22">
        <v>47.1</v>
      </c>
      <c r="E267" s="23"/>
      <c r="F267" s="24">
        <v>47.1</v>
      </c>
      <c r="G267" s="25"/>
    </row>
    <row r="268" s="1" customFormat="1" spans="1:7">
      <c r="A268" s="13">
        <v>266</v>
      </c>
      <c r="B268" s="18" t="s">
        <v>8</v>
      </c>
      <c r="C268" s="19" t="str">
        <f>"26071100827"</f>
        <v>26071100827</v>
      </c>
      <c r="D268" s="22">
        <v>47</v>
      </c>
      <c r="E268" s="23"/>
      <c r="F268" s="24">
        <v>47</v>
      </c>
      <c r="G268" s="25"/>
    </row>
    <row r="269" s="1" customFormat="1" spans="1:7">
      <c r="A269" s="13">
        <v>267</v>
      </c>
      <c r="B269" s="18" t="s">
        <v>8</v>
      </c>
      <c r="C269" s="19" t="str">
        <f>"26071101003"</f>
        <v>26071101003</v>
      </c>
      <c r="D269" s="22">
        <v>47</v>
      </c>
      <c r="E269" s="23"/>
      <c r="F269" s="24">
        <v>47</v>
      </c>
      <c r="G269" s="25"/>
    </row>
    <row r="270" s="1" customFormat="1" spans="1:7">
      <c r="A270" s="13">
        <v>268</v>
      </c>
      <c r="B270" s="18" t="s">
        <v>8</v>
      </c>
      <c r="C270" s="19" t="str">
        <f>"26071100411"</f>
        <v>26071100411</v>
      </c>
      <c r="D270" s="22">
        <v>45.8</v>
      </c>
      <c r="E270" s="23"/>
      <c r="F270" s="24">
        <v>45.8</v>
      </c>
      <c r="G270" s="25"/>
    </row>
    <row r="271" s="1" customFormat="1" spans="1:7">
      <c r="A271" s="13">
        <v>269</v>
      </c>
      <c r="B271" s="18" t="s">
        <v>8</v>
      </c>
      <c r="C271" s="19" t="str">
        <f>"26071100517"</f>
        <v>26071100517</v>
      </c>
      <c r="D271" s="22">
        <v>45.7</v>
      </c>
      <c r="E271" s="23"/>
      <c r="F271" s="24">
        <v>45.7</v>
      </c>
      <c r="G271" s="25"/>
    </row>
    <row r="272" s="1" customFormat="1" spans="1:7">
      <c r="A272" s="13">
        <v>270</v>
      </c>
      <c r="B272" s="18" t="s">
        <v>8</v>
      </c>
      <c r="C272" s="19" t="str">
        <f>"26071100928"</f>
        <v>26071100928</v>
      </c>
      <c r="D272" s="22">
        <v>43.8</v>
      </c>
      <c r="E272" s="23"/>
      <c r="F272" s="24">
        <v>43.8</v>
      </c>
      <c r="G272" s="25"/>
    </row>
    <row r="273" s="1" customFormat="1" spans="1:7">
      <c r="A273" s="13">
        <v>271</v>
      </c>
      <c r="B273" s="18" t="s">
        <v>8</v>
      </c>
      <c r="C273" s="19" t="str">
        <f>"26071100430"</f>
        <v>26071100430</v>
      </c>
      <c r="D273" s="22">
        <v>43.7</v>
      </c>
      <c r="E273" s="23"/>
      <c r="F273" s="24">
        <v>43.7</v>
      </c>
      <c r="G273" s="25"/>
    </row>
    <row r="274" s="1" customFormat="1" spans="1:7">
      <c r="A274" s="13">
        <v>272</v>
      </c>
      <c r="B274" s="18" t="s">
        <v>8</v>
      </c>
      <c r="C274" s="19" t="str">
        <f>"26071100221"</f>
        <v>26071100221</v>
      </c>
      <c r="D274" s="22">
        <v>40.5</v>
      </c>
      <c r="E274" s="23">
        <v>3</v>
      </c>
      <c r="F274" s="24">
        <v>43.5</v>
      </c>
      <c r="G274" s="25"/>
    </row>
    <row r="275" s="1" customFormat="1" spans="1:7">
      <c r="A275" s="13">
        <v>273</v>
      </c>
      <c r="B275" s="18" t="s">
        <v>8</v>
      </c>
      <c r="C275" s="19" t="str">
        <f>"26071101320"</f>
        <v>26071101320</v>
      </c>
      <c r="D275" s="22">
        <v>43.5</v>
      </c>
      <c r="E275" s="23"/>
      <c r="F275" s="24">
        <v>43.5</v>
      </c>
      <c r="G275" s="25"/>
    </row>
    <row r="276" s="1" customFormat="1" spans="1:7">
      <c r="A276" s="13">
        <v>274</v>
      </c>
      <c r="B276" s="18" t="s">
        <v>8</v>
      </c>
      <c r="C276" s="19" t="str">
        <f>"26071101123"</f>
        <v>26071101123</v>
      </c>
      <c r="D276" s="22">
        <v>39.5</v>
      </c>
      <c r="E276" s="23">
        <v>3</v>
      </c>
      <c r="F276" s="24">
        <v>42.5</v>
      </c>
      <c r="G276" s="25"/>
    </row>
    <row r="277" s="1" customFormat="1" spans="1:7">
      <c r="A277" s="13">
        <v>275</v>
      </c>
      <c r="B277" s="18" t="s">
        <v>8</v>
      </c>
      <c r="C277" s="19" t="str">
        <f>"26071100605"</f>
        <v>26071100605</v>
      </c>
      <c r="D277" s="22">
        <v>42</v>
      </c>
      <c r="E277" s="23"/>
      <c r="F277" s="24">
        <v>42</v>
      </c>
      <c r="G277" s="25"/>
    </row>
    <row r="278" s="1" customFormat="1" spans="1:7">
      <c r="A278" s="13">
        <v>276</v>
      </c>
      <c r="B278" s="18" t="s">
        <v>8</v>
      </c>
      <c r="C278" s="19" t="str">
        <f>"26071100623"</f>
        <v>26071100623</v>
      </c>
      <c r="D278" s="22">
        <v>41.7</v>
      </c>
      <c r="E278" s="23"/>
      <c r="F278" s="24">
        <v>41.7</v>
      </c>
      <c r="G278" s="25"/>
    </row>
    <row r="279" s="1" customFormat="1" spans="1:7">
      <c r="A279" s="13">
        <v>277</v>
      </c>
      <c r="B279" s="18" t="s">
        <v>8</v>
      </c>
      <c r="C279" s="19" t="str">
        <f>"26071100616"</f>
        <v>26071100616</v>
      </c>
      <c r="D279" s="22">
        <v>40.8</v>
      </c>
      <c r="E279" s="23"/>
      <c r="F279" s="24">
        <v>40.8</v>
      </c>
      <c r="G279" s="25"/>
    </row>
    <row r="280" s="4" customFormat="1" spans="1:7">
      <c r="A280" s="13">
        <v>278</v>
      </c>
      <c r="B280" s="18" t="s">
        <v>8</v>
      </c>
      <c r="C280" s="19" t="str">
        <f>"26071101004"</f>
        <v>26071101004</v>
      </c>
      <c r="D280" s="22">
        <v>40</v>
      </c>
      <c r="E280" s="23"/>
      <c r="F280" s="24">
        <v>40</v>
      </c>
      <c r="G280" s="26"/>
    </row>
    <row r="281" s="1" customFormat="1" spans="1:7">
      <c r="A281" s="13">
        <v>279</v>
      </c>
      <c r="B281" s="18" t="s">
        <v>8</v>
      </c>
      <c r="C281" s="19" t="str">
        <f>"26071100118"</f>
        <v>26071100118</v>
      </c>
      <c r="D281" s="22">
        <v>39</v>
      </c>
      <c r="E281" s="23"/>
      <c r="F281" s="24">
        <v>39</v>
      </c>
      <c r="G281" s="25"/>
    </row>
    <row r="282" s="1" customFormat="1" spans="1:7">
      <c r="A282" s="13">
        <v>280</v>
      </c>
      <c r="B282" s="18" t="s">
        <v>8</v>
      </c>
      <c r="C282" s="19" t="str">
        <f>"26071100901"</f>
        <v>26071100901</v>
      </c>
      <c r="D282" s="22">
        <v>37.1</v>
      </c>
      <c r="E282" s="23"/>
      <c r="F282" s="24">
        <v>37.1</v>
      </c>
      <c r="G282" s="25"/>
    </row>
    <row r="283" s="1" customFormat="1" spans="1:7">
      <c r="A283" s="13">
        <v>281</v>
      </c>
      <c r="B283" s="18" t="s">
        <v>8</v>
      </c>
      <c r="C283" s="19" t="str">
        <f>"26071100627"</f>
        <v>26071100627</v>
      </c>
      <c r="D283" s="22">
        <v>33</v>
      </c>
      <c r="E283" s="23"/>
      <c r="F283" s="24">
        <v>33</v>
      </c>
      <c r="G283" s="25"/>
    </row>
    <row r="284" s="1" customFormat="1" spans="1:7">
      <c r="A284" s="13">
        <v>282</v>
      </c>
      <c r="B284" s="18" t="s">
        <v>8</v>
      </c>
      <c r="C284" s="19" t="str">
        <f>"26071100101"</f>
        <v>26071100101</v>
      </c>
      <c r="D284" s="22">
        <v>0</v>
      </c>
      <c r="E284" s="23"/>
      <c r="F284" s="22">
        <v>0</v>
      </c>
      <c r="G284" s="27" t="s">
        <v>9</v>
      </c>
    </row>
    <row r="285" s="1" customFormat="1" spans="1:7">
      <c r="A285" s="13">
        <v>283</v>
      </c>
      <c r="B285" s="18" t="s">
        <v>8</v>
      </c>
      <c r="C285" s="19" t="str">
        <f>"26071100102"</f>
        <v>26071100102</v>
      </c>
      <c r="D285" s="22">
        <v>0</v>
      </c>
      <c r="E285" s="23"/>
      <c r="F285" s="22">
        <v>0</v>
      </c>
      <c r="G285" s="27" t="s">
        <v>9</v>
      </c>
    </row>
    <row r="286" s="1" customFormat="1" spans="1:7">
      <c r="A286" s="13">
        <v>284</v>
      </c>
      <c r="B286" s="18" t="s">
        <v>8</v>
      </c>
      <c r="C286" s="19" t="str">
        <f>"26071100104"</f>
        <v>26071100104</v>
      </c>
      <c r="D286" s="22">
        <v>0</v>
      </c>
      <c r="E286" s="23"/>
      <c r="F286" s="22">
        <v>0</v>
      </c>
      <c r="G286" s="27" t="s">
        <v>9</v>
      </c>
    </row>
    <row r="287" s="1" customFormat="1" spans="1:7">
      <c r="A287" s="13">
        <v>285</v>
      </c>
      <c r="B287" s="18" t="s">
        <v>8</v>
      </c>
      <c r="C287" s="19" t="str">
        <f>"26071100105"</f>
        <v>26071100105</v>
      </c>
      <c r="D287" s="22">
        <v>0</v>
      </c>
      <c r="E287" s="23"/>
      <c r="F287" s="22">
        <v>0</v>
      </c>
      <c r="G287" s="27" t="s">
        <v>9</v>
      </c>
    </row>
    <row r="288" s="1" customFormat="1" spans="1:7">
      <c r="A288" s="13">
        <v>286</v>
      </c>
      <c r="B288" s="18" t="s">
        <v>8</v>
      </c>
      <c r="C288" s="19" t="str">
        <f>"26071100106"</f>
        <v>26071100106</v>
      </c>
      <c r="D288" s="22">
        <v>0</v>
      </c>
      <c r="E288" s="23"/>
      <c r="F288" s="22">
        <v>0</v>
      </c>
      <c r="G288" s="27" t="s">
        <v>9</v>
      </c>
    </row>
    <row r="289" s="1" customFormat="1" spans="1:7">
      <c r="A289" s="13">
        <v>287</v>
      </c>
      <c r="B289" s="18" t="s">
        <v>8</v>
      </c>
      <c r="C289" s="19" t="str">
        <f>"26071100123"</f>
        <v>26071100123</v>
      </c>
      <c r="D289" s="22">
        <v>0</v>
      </c>
      <c r="E289" s="23"/>
      <c r="F289" s="22">
        <v>0</v>
      </c>
      <c r="G289" s="27" t="s">
        <v>9</v>
      </c>
    </row>
    <row r="290" s="1" customFormat="1" spans="1:7">
      <c r="A290" s="13">
        <v>288</v>
      </c>
      <c r="B290" s="18" t="s">
        <v>8</v>
      </c>
      <c r="C290" s="19" t="str">
        <f>"26071100129"</f>
        <v>26071100129</v>
      </c>
      <c r="D290" s="22">
        <v>0</v>
      </c>
      <c r="E290" s="23"/>
      <c r="F290" s="22">
        <v>0</v>
      </c>
      <c r="G290" s="27" t="s">
        <v>9</v>
      </c>
    </row>
    <row r="291" s="1" customFormat="1" spans="1:7">
      <c r="A291" s="13">
        <v>289</v>
      </c>
      <c r="B291" s="18" t="s">
        <v>8</v>
      </c>
      <c r="C291" s="19" t="str">
        <f>"26071100202"</f>
        <v>26071100202</v>
      </c>
      <c r="D291" s="22">
        <v>0</v>
      </c>
      <c r="E291" s="23"/>
      <c r="F291" s="22">
        <v>0</v>
      </c>
      <c r="G291" s="27" t="s">
        <v>9</v>
      </c>
    </row>
    <row r="292" s="1" customFormat="1" spans="1:7">
      <c r="A292" s="13">
        <v>290</v>
      </c>
      <c r="B292" s="18" t="s">
        <v>8</v>
      </c>
      <c r="C292" s="19" t="str">
        <f>"26071100208"</f>
        <v>26071100208</v>
      </c>
      <c r="D292" s="22">
        <v>0</v>
      </c>
      <c r="E292" s="23"/>
      <c r="F292" s="22">
        <v>0</v>
      </c>
      <c r="G292" s="27" t="s">
        <v>9</v>
      </c>
    </row>
    <row r="293" s="1" customFormat="1" spans="1:7">
      <c r="A293" s="13">
        <v>291</v>
      </c>
      <c r="B293" s="18" t="s">
        <v>8</v>
      </c>
      <c r="C293" s="19" t="str">
        <f>"26071100211"</f>
        <v>26071100211</v>
      </c>
      <c r="D293" s="22">
        <v>0</v>
      </c>
      <c r="E293" s="23"/>
      <c r="F293" s="22">
        <v>0</v>
      </c>
      <c r="G293" s="27" t="s">
        <v>9</v>
      </c>
    </row>
    <row r="294" s="4" customFormat="1" spans="1:7">
      <c r="A294" s="13">
        <v>292</v>
      </c>
      <c r="B294" s="18" t="s">
        <v>8</v>
      </c>
      <c r="C294" s="19" t="str">
        <f>"26071100214"</f>
        <v>26071100214</v>
      </c>
      <c r="D294" s="22">
        <v>0</v>
      </c>
      <c r="E294" s="23"/>
      <c r="F294" s="22">
        <v>0</v>
      </c>
      <c r="G294" s="27" t="s">
        <v>9</v>
      </c>
    </row>
    <row r="295" s="4" customFormat="1" spans="1:7">
      <c r="A295" s="13">
        <v>293</v>
      </c>
      <c r="B295" s="18" t="s">
        <v>8</v>
      </c>
      <c r="C295" s="19" t="str">
        <f>"26071100215"</f>
        <v>26071100215</v>
      </c>
      <c r="D295" s="22">
        <v>0</v>
      </c>
      <c r="E295" s="23"/>
      <c r="F295" s="22">
        <v>0</v>
      </c>
      <c r="G295" s="27" t="s">
        <v>9</v>
      </c>
    </row>
    <row r="296" s="1" customFormat="1" spans="1:7">
      <c r="A296" s="13">
        <v>294</v>
      </c>
      <c r="B296" s="18" t="s">
        <v>8</v>
      </c>
      <c r="C296" s="19" t="str">
        <f>"26071100226"</f>
        <v>26071100226</v>
      </c>
      <c r="D296" s="22">
        <v>0</v>
      </c>
      <c r="E296" s="23"/>
      <c r="F296" s="22">
        <v>0</v>
      </c>
      <c r="G296" s="27" t="s">
        <v>9</v>
      </c>
    </row>
    <row r="297" s="1" customFormat="1" spans="1:7">
      <c r="A297" s="13">
        <v>295</v>
      </c>
      <c r="B297" s="18" t="s">
        <v>8</v>
      </c>
      <c r="C297" s="19" t="str">
        <f>"26071100228"</f>
        <v>26071100228</v>
      </c>
      <c r="D297" s="22">
        <v>0</v>
      </c>
      <c r="E297" s="23"/>
      <c r="F297" s="22">
        <v>0</v>
      </c>
      <c r="G297" s="27" t="s">
        <v>9</v>
      </c>
    </row>
    <row r="298" s="1" customFormat="1" spans="1:7">
      <c r="A298" s="13">
        <v>296</v>
      </c>
      <c r="B298" s="18" t="s">
        <v>8</v>
      </c>
      <c r="C298" s="19" t="str">
        <f>"26071100230"</f>
        <v>26071100230</v>
      </c>
      <c r="D298" s="22">
        <v>0</v>
      </c>
      <c r="E298" s="23"/>
      <c r="F298" s="22">
        <v>0</v>
      </c>
      <c r="G298" s="27" t="s">
        <v>9</v>
      </c>
    </row>
    <row r="299" s="1" customFormat="1" spans="1:7">
      <c r="A299" s="13">
        <v>297</v>
      </c>
      <c r="B299" s="18" t="s">
        <v>8</v>
      </c>
      <c r="C299" s="19" t="str">
        <f>"26071100302"</f>
        <v>26071100302</v>
      </c>
      <c r="D299" s="22">
        <v>0</v>
      </c>
      <c r="E299" s="23"/>
      <c r="F299" s="22">
        <v>0</v>
      </c>
      <c r="G299" s="27" t="s">
        <v>9</v>
      </c>
    </row>
    <row r="300" s="1" customFormat="1" spans="1:7">
      <c r="A300" s="13">
        <v>298</v>
      </c>
      <c r="B300" s="18" t="s">
        <v>8</v>
      </c>
      <c r="C300" s="19" t="str">
        <f>"26071100305"</f>
        <v>26071100305</v>
      </c>
      <c r="D300" s="22">
        <v>0</v>
      </c>
      <c r="E300" s="23"/>
      <c r="F300" s="22">
        <v>0</v>
      </c>
      <c r="G300" s="27" t="s">
        <v>9</v>
      </c>
    </row>
    <row r="301" s="1" customFormat="1" spans="1:7">
      <c r="A301" s="13">
        <v>299</v>
      </c>
      <c r="B301" s="18" t="s">
        <v>8</v>
      </c>
      <c r="C301" s="19" t="str">
        <f>"26071100312"</f>
        <v>26071100312</v>
      </c>
      <c r="D301" s="22">
        <v>0</v>
      </c>
      <c r="E301" s="23"/>
      <c r="F301" s="22">
        <v>0</v>
      </c>
      <c r="G301" s="27" t="s">
        <v>9</v>
      </c>
    </row>
    <row r="302" s="1" customFormat="1" spans="1:7">
      <c r="A302" s="13">
        <v>300</v>
      </c>
      <c r="B302" s="18" t="s">
        <v>8</v>
      </c>
      <c r="C302" s="19" t="str">
        <f>"26071100315"</f>
        <v>26071100315</v>
      </c>
      <c r="D302" s="22">
        <v>0</v>
      </c>
      <c r="E302" s="23"/>
      <c r="F302" s="22">
        <v>0</v>
      </c>
      <c r="G302" s="27" t="s">
        <v>9</v>
      </c>
    </row>
    <row r="303" s="1" customFormat="1" spans="1:7">
      <c r="A303" s="13">
        <v>301</v>
      </c>
      <c r="B303" s="18" t="s">
        <v>8</v>
      </c>
      <c r="C303" s="19" t="str">
        <f>"26071100322"</f>
        <v>26071100322</v>
      </c>
      <c r="D303" s="22">
        <v>0</v>
      </c>
      <c r="E303" s="23"/>
      <c r="F303" s="22">
        <v>0</v>
      </c>
      <c r="G303" s="27" t="s">
        <v>9</v>
      </c>
    </row>
    <row r="304" s="1" customFormat="1" spans="1:7">
      <c r="A304" s="13">
        <v>302</v>
      </c>
      <c r="B304" s="18" t="s">
        <v>8</v>
      </c>
      <c r="C304" s="19" t="str">
        <f>"26071100323"</f>
        <v>26071100323</v>
      </c>
      <c r="D304" s="22">
        <v>0</v>
      </c>
      <c r="E304" s="23"/>
      <c r="F304" s="22">
        <v>0</v>
      </c>
      <c r="G304" s="27" t="s">
        <v>9</v>
      </c>
    </row>
    <row r="305" s="1" customFormat="1" spans="1:7">
      <c r="A305" s="13">
        <v>303</v>
      </c>
      <c r="B305" s="18" t="s">
        <v>8</v>
      </c>
      <c r="C305" s="19" t="str">
        <f>"26071100404"</f>
        <v>26071100404</v>
      </c>
      <c r="D305" s="22">
        <v>0</v>
      </c>
      <c r="E305" s="23"/>
      <c r="F305" s="22">
        <v>0</v>
      </c>
      <c r="G305" s="27" t="s">
        <v>9</v>
      </c>
    </row>
    <row r="306" s="1" customFormat="1" spans="1:7">
      <c r="A306" s="13">
        <v>304</v>
      </c>
      <c r="B306" s="18" t="s">
        <v>8</v>
      </c>
      <c r="C306" s="19" t="str">
        <f>"26071100405"</f>
        <v>26071100405</v>
      </c>
      <c r="D306" s="22">
        <v>0</v>
      </c>
      <c r="E306" s="23"/>
      <c r="F306" s="22">
        <v>0</v>
      </c>
      <c r="G306" s="27" t="s">
        <v>9</v>
      </c>
    </row>
    <row r="307" s="1" customFormat="1" spans="1:7">
      <c r="A307" s="13">
        <v>305</v>
      </c>
      <c r="B307" s="18" t="s">
        <v>8</v>
      </c>
      <c r="C307" s="19" t="str">
        <f>"26071100407"</f>
        <v>26071100407</v>
      </c>
      <c r="D307" s="22">
        <v>0</v>
      </c>
      <c r="E307" s="23"/>
      <c r="F307" s="22">
        <v>0</v>
      </c>
      <c r="G307" s="27" t="s">
        <v>9</v>
      </c>
    </row>
    <row r="308" s="4" customFormat="1" spans="1:7">
      <c r="A308" s="13">
        <v>306</v>
      </c>
      <c r="B308" s="18" t="s">
        <v>8</v>
      </c>
      <c r="C308" s="19" t="str">
        <f>"26071100408"</f>
        <v>26071100408</v>
      </c>
      <c r="D308" s="22">
        <v>0</v>
      </c>
      <c r="E308" s="23"/>
      <c r="F308" s="22">
        <v>0</v>
      </c>
      <c r="G308" s="27" t="s">
        <v>9</v>
      </c>
    </row>
    <row r="309" s="1" customFormat="1" spans="1:7">
      <c r="A309" s="13">
        <v>307</v>
      </c>
      <c r="B309" s="18" t="s">
        <v>8</v>
      </c>
      <c r="C309" s="19" t="str">
        <f>"26071100416"</f>
        <v>26071100416</v>
      </c>
      <c r="D309" s="22">
        <v>0</v>
      </c>
      <c r="E309" s="23"/>
      <c r="F309" s="22">
        <v>0</v>
      </c>
      <c r="G309" s="27" t="s">
        <v>9</v>
      </c>
    </row>
    <row r="310" s="1" customFormat="1" spans="1:7">
      <c r="A310" s="13">
        <v>308</v>
      </c>
      <c r="B310" s="18" t="s">
        <v>8</v>
      </c>
      <c r="C310" s="19" t="str">
        <f>"26071100418"</f>
        <v>26071100418</v>
      </c>
      <c r="D310" s="22">
        <v>0</v>
      </c>
      <c r="E310" s="23"/>
      <c r="F310" s="22">
        <v>0</v>
      </c>
      <c r="G310" s="27" t="s">
        <v>9</v>
      </c>
    </row>
    <row r="311" s="1" customFormat="1" spans="1:7">
      <c r="A311" s="13">
        <v>309</v>
      </c>
      <c r="B311" s="18" t="s">
        <v>8</v>
      </c>
      <c r="C311" s="19" t="str">
        <f>"26071100422"</f>
        <v>26071100422</v>
      </c>
      <c r="D311" s="22">
        <v>0</v>
      </c>
      <c r="E311" s="23"/>
      <c r="F311" s="22">
        <v>0</v>
      </c>
      <c r="G311" s="27" t="s">
        <v>9</v>
      </c>
    </row>
    <row r="312" s="4" customFormat="1" spans="1:7">
      <c r="A312" s="13">
        <v>310</v>
      </c>
      <c r="B312" s="18" t="s">
        <v>8</v>
      </c>
      <c r="C312" s="19" t="str">
        <f>"26071100424"</f>
        <v>26071100424</v>
      </c>
      <c r="D312" s="22">
        <v>0</v>
      </c>
      <c r="E312" s="23"/>
      <c r="F312" s="22">
        <v>0</v>
      </c>
      <c r="G312" s="27" t="s">
        <v>9</v>
      </c>
    </row>
    <row r="313" s="1" customFormat="1" spans="1:7">
      <c r="A313" s="13">
        <v>311</v>
      </c>
      <c r="B313" s="18" t="s">
        <v>8</v>
      </c>
      <c r="C313" s="19" t="str">
        <f>"26071100425"</f>
        <v>26071100425</v>
      </c>
      <c r="D313" s="22">
        <v>0</v>
      </c>
      <c r="E313" s="23"/>
      <c r="F313" s="22">
        <v>0</v>
      </c>
      <c r="G313" s="27" t="s">
        <v>9</v>
      </c>
    </row>
    <row r="314" s="4" customFormat="1" spans="1:7">
      <c r="A314" s="13">
        <v>312</v>
      </c>
      <c r="B314" s="18" t="s">
        <v>8</v>
      </c>
      <c r="C314" s="19" t="str">
        <f>"26071100426"</f>
        <v>26071100426</v>
      </c>
      <c r="D314" s="22">
        <v>0</v>
      </c>
      <c r="E314" s="23"/>
      <c r="F314" s="22">
        <v>0</v>
      </c>
      <c r="G314" s="27" t="s">
        <v>9</v>
      </c>
    </row>
    <row r="315" s="1" customFormat="1" spans="1:7">
      <c r="A315" s="13">
        <v>313</v>
      </c>
      <c r="B315" s="18" t="s">
        <v>8</v>
      </c>
      <c r="C315" s="19" t="str">
        <f>"26071100428"</f>
        <v>26071100428</v>
      </c>
      <c r="D315" s="22">
        <v>0</v>
      </c>
      <c r="E315" s="23"/>
      <c r="F315" s="22">
        <v>0</v>
      </c>
      <c r="G315" s="27" t="s">
        <v>9</v>
      </c>
    </row>
    <row r="316" s="1" customFormat="1" spans="1:7">
      <c r="A316" s="13">
        <v>314</v>
      </c>
      <c r="B316" s="18" t="s">
        <v>8</v>
      </c>
      <c r="C316" s="19" t="str">
        <f>"26071100501"</f>
        <v>26071100501</v>
      </c>
      <c r="D316" s="22">
        <v>0</v>
      </c>
      <c r="E316" s="23"/>
      <c r="F316" s="22">
        <v>0</v>
      </c>
      <c r="G316" s="27" t="s">
        <v>9</v>
      </c>
    </row>
    <row r="317" s="1" customFormat="1" spans="1:7">
      <c r="A317" s="13">
        <v>315</v>
      </c>
      <c r="B317" s="18" t="s">
        <v>8</v>
      </c>
      <c r="C317" s="19" t="str">
        <f>"26071100503"</f>
        <v>26071100503</v>
      </c>
      <c r="D317" s="22">
        <v>0</v>
      </c>
      <c r="E317" s="23"/>
      <c r="F317" s="22">
        <v>0</v>
      </c>
      <c r="G317" s="27" t="s">
        <v>9</v>
      </c>
    </row>
    <row r="318" s="1" customFormat="1" spans="1:7">
      <c r="A318" s="13">
        <v>316</v>
      </c>
      <c r="B318" s="18" t="s">
        <v>8</v>
      </c>
      <c r="C318" s="19" t="str">
        <f>"26071100509"</f>
        <v>26071100509</v>
      </c>
      <c r="D318" s="22">
        <v>0</v>
      </c>
      <c r="E318" s="23"/>
      <c r="F318" s="22">
        <v>0</v>
      </c>
      <c r="G318" s="27" t="s">
        <v>9</v>
      </c>
    </row>
    <row r="319" s="1" customFormat="1" spans="1:7">
      <c r="A319" s="13">
        <v>317</v>
      </c>
      <c r="B319" s="18" t="s">
        <v>8</v>
      </c>
      <c r="C319" s="19" t="str">
        <f>"26071100513"</f>
        <v>26071100513</v>
      </c>
      <c r="D319" s="22">
        <v>0</v>
      </c>
      <c r="E319" s="23"/>
      <c r="F319" s="22">
        <v>0</v>
      </c>
      <c r="G319" s="27" t="s">
        <v>9</v>
      </c>
    </row>
    <row r="320" s="1" customFormat="1" spans="1:7">
      <c r="A320" s="13">
        <v>318</v>
      </c>
      <c r="B320" s="18" t="s">
        <v>8</v>
      </c>
      <c r="C320" s="19" t="str">
        <f>"26071100514"</f>
        <v>26071100514</v>
      </c>
      <c r="D320" s="22">
        <v>0</v>
      </c>
      <c r="E320" s="23"/>
      <c r="F320" s="22">
        <v>0</v>
      </c>
      <c r="G320" s="27" t="s">
        <v>9</v>
      </c>
    </row>
    <row r="321" s="4" customFormat="1" spans="1:7">
      <c r="A321" s="13">
        <v>319</v>
      </c>
      <c r="B321" s="18" t="s">
        <v>8</v>
      </c>
      <c r="C321" s="19" t="str">
        <f>"26071100518"</f>
        <v>26071100518</v>
      </c>
      <c r="D321" s="22">
        <v>0</v>
      </c>
      <c r="E321" s="23"/>
      <c r="F321" s="22">
        <v>0</v>
      </c>
      <c r="G321" s="27" t="s">
        <v>9</v>
      </c>
    </row>
    <row r="322" s="1" customFormat="1" spans="1:7">
      <c r="A322" s="13">
        <v>320</v>
      </c>
      <c r="B322" s="18" t="s">
        <v>8</v>
      </c>
      <c r="C322" s="19" t="str">
        <f>"26071100519"</f>
        <v>26071100519</v>
      </c>
      <c r="D322" s="22">
        <v>0</v>
      </c>
      <c r="E322" s="23"/>
      <c r="F322" s="22">
        <v>0</v>
      </c>
      <c r="G322" s="27" t="s">
        <v>9</v>
      </c>
    </row>
    <row r="323" s="1" customFormat="1" spans="1:7">
      <c r="A323" s="13">
        <v>321</v>
      </c>
      <c r="B323" s="18" t="s">
        <v>8</v>
      </c>
      <c r="C323" s="19" t="str">
        <f>"26071100520"</f>
        <v>26071100520</v>
      </c>
      <c r="D323" s="22">
        <v>0</v>
      </c>
      <c r="E323" s="23"/>
      <c r="F323" s="22">
        <v>0</v>
      </c>
      <c r="G323" s="27" t="s">
        <v>9</v>
      </c>
    </row>
    <row r="324" s="1" customFormat="1" spans="1:7">
      <c r="A324" s="13">
        <v>322</v>
      </c>
      <c r="B324" s="18" t="s">
        <v>8</v>
      </c>
      <c r="C324" s="19" t="str">
        <f>"26071100521"</f>
        <v>26071100521</v>
      </c>
      <c r="D324" s="22">
        <v>0</v>
      </c>
      <c r="E324" s="23"/>
      <c r="F324" s="22">
        <v>0</v>
      </c>
      <c r="G324" s="27" t="s">
        <v>9</v>
      </c>
    </row>
    <row r="325" s="4" customFormat="1" spans="1:7">
      <c r="A325" s="13">
        <v>323</v>
      </c>
      <c r="B325" s="18" t="s">
        <v>8</v>
      </c>
      <c r="C325" s="19" t="str">
        <f>"26071100523"</f>
        <v>26071100523</v>
      </c>
      <c r="D325" s="22">
        <v>0</v>
      </c>
      <c r="E325" s="23"/>
      <c r="F325" s="22">
        <v>0</v>
      </c>
      <c r="G325" s="27" t="s">
        <v>9</v>
      </c>
    </row>
    <row r="326" s="1" customFormat="1" spans="1:7">
      <c r="A326" s="13">
        <v>324</v>
      </c>
      <c r="B326" s="18" t="s">
        <v>8</v>
      </c>
      <c r="C326" s="19" t="str">
        <f>"26071100525"</f>
        <v>26071100525</v>
      </c>
      <c r="D326" s="22">
        <v>0</v>
      </c>
      <c r="E326" s="23"/>
      <c r="F326" s="22">
        <v>0</v>
      </c>
      <c r="G326" s="27" t="s">
        <v>9</v>
      </c>
    </row>
    <row r="327" s="1" customFormat="1" spans="1:7">
      <c r="A327" s="13">
        <v>325</v>
      </c>
      <c r="B327" s="18" t="s">
        <v>8</v>
      </c>
      <c r="C327" s="19" t="str">
        <f>"26071100527"</f>
        <v>26071100527</v>
      </c>
      <c r="D327" s="22">
        <v>0</v>
      </c>
      <c r="E327" s="23"/>
      <c r="F327" s="22">
        <v>0</v>
      </c>
      <c r="G327" s="27" t="s">
        <v>9</v>
      </c>
    </row>
    <row r="328" s="1" customFormat="1" spans="1:7">
      <c r="A328" s="13">
        <v>326</v>
      </c>
      <c r="B328" s="18" t="s">
        <v>8</v>
      </c>
      <c r="C328" s="19" t="str">
        <f>"26071100529"</f>
        <v>26071100529</v>
      </c>
      <c r="D328" s="22">
        <v>0</v>
      </c>
      <c r="E328" s="23"/>
      <c r="F328" s="22">
        <v>0</v>
      </c>
      <c r="G328" s="27" t="s">
        <v>9</v>
      </c>
    </row>
    <row r="329" s="1" customFormat="1" spans="1:7">
      <c r="A329" s="13">
        <v>327</v>
      </c>
      <c r="B329" s="18" t="s">
        <v>8</v>
      </c>
      <c r="C329" s="19" t="str">
        <f>"26071100601"</f>
        <v>26071100601</v>
      </c>
      <c r="D329" s="22">
        <v>0</v>
      </c>
      <c r="E329" s="23"/>
      <c r="F329" s="22">
        <v>0</v>
      </c>
      <c r="G329" s="27" t="s">
        <v>9</v>
      </c>
    </row>
    <row r="330" s="1" customFormat="1" spans="1:7">
      <c r="A330" s="13">
        <v>328</v>
      </c>
      <c r="B330" s="18" t="s">
        <v>8</v>
      </c>
      <c r="C330" s="19" t="str">
        <f>"26071100602"</f>
        <v>26071100602</v>
      </c>
      <c r="D330" s="22">
        <v>0</v>
      </c>
      <c r="E330" s="23"/>
      <c r="F330" s="22">
        <v>0</v>
      </c>
      <c r="G330" s="27" t="s">
        <v>9</v>
      </c>
    </row>
    <row r="331" s="1" customFormat="1" spans="1:7">
      <c r="A331" s="13">
        <v>329</v>
      </c>
      <c r="B331" s="18" t="s">
        <v>8</v>
      </c>
      <c r="C331" s="19" t="str">
        <f>"26071100604"</f>
        <v>26071100604</v>
      </c>
      <c r="D331" s="22">
        <v>0</v>
      </c>
      <c r="E331" s="23"/>
      <c r="F331" s="22">
        <v>0</v>
      </c>
      <c r="G331" s="27" t="s">
        <v>9</v>
      </c>
    </row>
    <row r="332" s="4" customFormat="1" spans="1:7">
      <c r="A332" s="13">
        <v>330</v>
      </c>
      <c r="B332" s="18" t="s">
        <v>8</v>
      </c>
      <c r="C332" s="19" t="str">
        <f>"26071100609"</f>
        <v>26071100609</v>
      </c>
      <c r="D332" s="22">
        <v>0</v>
      </c>
      <c r="E332" s="23"/>
      <c r="F332" s="22">
        <v>0</v>
      </c>
      <c r="G332" s="27" t="s">
        <v>9</v>
      </c>
    </row>
    <row r="333" s="1" customFormat="1" spans="1:7">
      <c r="A333" s="13">
        <v>331</v>
      </c>
      <c r="B333" s="18" t="s">
        <v>8</v>
      </c>
      <c r="C333" s="19" t="str">
        <f>"26071100610"</f>
        <v>26071100610</v>
      </c>
      <c r="D333" s="22">
        <v>0</v>
      </c>
      <c r="E333" s="23"/>
      <c r="F333" s="22">
        <v>0</v>
      </c>
      <c r="G333" s="27" t="s">
        <v>9</v>
      </c>
    </row>
    <row r="334" s="1" customFormat="1" spans="1:7">
      <c r="A334" s="13">
        <v>332</v>
      </c>
      <c r="B334" s="18" t="s">
        <v>8</v>
      </c>
      <c r="C334" s="19" t="str">
        <f>"26071100613"</f>
        <v>26071100613</v>
      </c>
      <c r="D334" s="22">
        <v>0</v>
      </c>
      <c r="E334" s="23"/>
      <c r="F334" s="22">
        <v>0</v>
      </c>
      <c r="G334" s="27" t="s">
        <v>9</v>
      </c>
    </row>
    <row r="335" s="1" customFormat="1" spans="1:7">
      <c r="A335" s="13">
        <v>333</v>
      </c>
      <c r="B335" s="18" t="s">
        <v>8</v>
      </c>
      <c r="C335" s="19" t="str">
        <f>"26071100617"</f>
        <v>26071100617</v>
      </c>
      <c r="D335" s="22">
        <v>0</v>
      </c>
      <c r="E335" s="23"/>
      <c r="F335" s="22">
        <v>0</v>
      </c>
      <c r="G335" s="27" t="s">
        <v>9</v>
      </c>
    </row>
    <row r="336" s="1" customFormat="1" spans="1:7">
      <c r="A336" s="13">
        <v>334</v>
      </c>
      <c r="B336" s="18" t="s">
        <v>8</v>
      </c>
      <c r="C336" s="19" t="str">
        <f>"26071100619"</f>
        <v>26071100619</v>
      </c>
      <c r="D336" s="22">
        <v>0</v>
      </c>
      <c r="E336" s="23"/>
      <c r="F336" s="22">
        <v>0</v>
      </c>
      <c r="G336" s="27" t="s">
        <v>9</v>
      </c>
    </row>
    <row r="337" s="1" customFormat="1" spans="1:7">
      <c r="A337" s="13">
        <v>335</v>
      </c>
      <c r="B337" s="18" t="s">
        <v>8</v>
      </c>
      <c r="C337" s="19" t="str">
        <f>"26071100621"</f>
        <v>26071100621</v>
      </c>
      <c r="D337" s="22">
        <v>0</v>
      </c>
      <c r="E337" s="23"/>
      <c r="F337" s="22">
        <v>0</v>
      </c>
      <c r="G337" s="27" t="s">
        <v>9</v>
      </c>
    </row>
    <row r="338" s="1" customFormat="1" spans="1:7">
      <c r="A338" s="13">
        <v>336</v>
      </c>
      <c r="B338" s="18" t="s">
        <v>8</v>
      </c>
      <c r="C338" s="19" t="str">
        <f>"26071100706"</f>
        <v>26071100706</v>
      </c>
      <c r="D338" s="22">
        <v>0</v>
      </c>
      <c r="E338" s="23"/>
      <c r="F338" s="22">
        <v>0</v>
      </c>
      <c r="G338" s="27" t="s">
        <v>9</v>
      </c>
    </row>
    <row r="339" s="1" customFormat="1" spans="1:7">
      <c r="A339" s="13">
        <v>337</v>
      </c>
      <c r="B339" s="18" t="s">
        <v>8</v>
      </c>
      <c r="C339" s="19" t="str">
        <f>"26071100707"</f>
        <v>26071100707</v>
      </c>
      <c r="D339" s="22">
        <v>0</v>
      </c>
      <c r="E339" s="23"/>
      <c r="F339" s="22">
        <v>0</v>
      </c>
      <c r="G339" s="27" t="s">
        <v>9</v>
      </c>
    </row>
    <row r="340" s="1" customFormat="1" spans="1:7">
      <c r="A340" s="13">
        <v>338</v>
      </c>
      <c r="B340" s="18" t="s">
        <v>8</v>
      </c>
      <c r="C340" s="19" t="str">
        <f>"26071100712"</f>
        <v>26071100712</v>
      </c>
      <c r="D340" s="22">
        <v>0</v>
      </c>
      <c r="E340" s="23"/>
      <c r="F340" s="22">
        <v>0</v>
      </c>
      <c r="G340" s="27" t="s">
        <v>9</v>
      </c>
    </row>
    <row r="341" s="1" customFormat="1" spans="1:7">
      <c r="A341" s="13">
        <v>339</v>
      </c>
      <c r="B341" s="18" t="s">
        <v>8</v>
      </c>
      <c r="C341" s="19" t="str">
        <f>"26071100713"</f>
        <v>26071100713</v>
      </c>
      <c r="D341" s="22">
        <v>0</v>
      </c>
      <c r="E341" s="23"/>
      <c r="F341" s="22">
        <v>0</v>
      </c>
      <c r="G341" s="27" t="s">
        <v>9</v>
      </c>
    </row>
    <row r="342" s="1" customFormat="1" spans="1:7">
      <c r="A342" s="13">
        <v>340</v>
      </c>
      <c r="B342" s="18" t="s">
        <v>8</v>
      </c>
      <c r="C342" s="19" t="str">
        <f>"26071100715"</f>
        <v>26071100715</v>
      </c>
      <c r="D342" s="22">
        <v>0</v>
      </c>
      <c r="E342" s="23"/>
      <c r="F342" s="22">
        <v>0</v>
      </c>
      <c r="G342" s="27" t="s">
        <v>9</v>
      </c>
    </row>
    <row r="343" s="4" customFormat="1" spans="1:7">
      <c r="A343" s="13">
        <v>341</v>
      </c>
      <c r="B343" s="18" t="s">
        <v>8</v>
      </c>
      <c r="C343" s="19" t="str">
        <f>"26071100716"</f>
        <v>26071100716</v>
      </c>
      <c r="D343" s="22">
        <v>0</v>
      </c>
      <c r="E343" s="23"/>
      <c r="F343" s="22">
        <v>0</v>
      </c>
      <c r="G343" s="27" t="s">
        <v>9</v>
      </c>
    </row>
    <row r="344" s="1" customFormat="1" spans="1:7">
      <c r="A344" s="13">
        <v>342</v>
      </c>
      <c r="B344" s="18" t="s">
        <v>8</v>
      </c>
      <c r="C344" s="19" t="str">
        <f>"26071100717"</f>
        <v>26071100717</v>
      </c>
      <c r="D344" s="22">
        <v>0</v>
      </c>
      <c r="E344" s="23"/>
      <c r="F344" s="22">
        <v>0</v>
      </c>
      <c r="G344" s="27" t="s">
        <v>9</v>
      </c>
    </row>
    <row r="345" s="1" customFormat="1" spans="1:7">
      <c r="A345" s="13">
        <v>343</v>
      </c>
      <c r="B345" s="18" t="s">
        <v>8</v>
      </c>
      <c r="C345" s="19" t="str">
        <f>"26071100719"</f>
        <v>26071100719</v>
      </c>
      <c r="D345" s="22">
        <v>0</v>
      </c>
      <c r="E345" s="23"/>
      <c r="F345" s="22">
        <v>0</v>
      </c>
      <c r="G345" s="27" t="s">
        <v>9</v>
      </c>
    </row>
    <row r="346" s="1" customFormat="1" spans="1:7">
      <c r="A346" s="13">
        <v>344</v>
      </c>
      <c r="B346" s="18" t="s">
        <v>8</v>
      </c>
      <c r="C346" s="19" t="str">
        <f>"26071100720"</f>
        <v>26071100720</v>
      </c>
      <c r="D346" s="22">
        <v>0</v>
      </c>
      <c r="E346" s="23"/>
      <c r="F346" s="22">
        <v>0</v>
      </c>
      <c r="G346" s="27" t="s">
        <v>9</v>
      </c>
    </row>
    <row r="347" s="1" customFormat="1" spans="1:7">
      <c r="A347" s="13">
        <v>345</v>
      </c>
      <c r="B347" s="18" t="s">
        <v>8</v>
      </c>
      <c r="C347" s="19" t="str">
        <f>"26071100721"</f>
        <v>26071100721</v>
      </c>
      <c r="D347" s="22">
        <v>0</v>
      </c>
      <c r="E347" s="23"/>
      <c r="F347" s="22">
        <v>0</v>
      </c>
      <c r="G347" s="27" t="s">
        <v>9</v>
      </c>
    </row>
    <row r="348" s="4" customFormat="1" spans="1:7">
      <c r="A348" s="13">
        <v>346</v>
      </c>
      <c r="B348" s="18" t="s">
        <v>8</v>
      </c>
      <c r="C348" s="19" t="str">
        <f>"26071100722"</f>
        <v>26071100722</v>
      </c>
      <c r="D348" s="22">
        <v>0</v>
      </c>
      <c r="E348" s="23"/>
      <c r="F348" s="22">
        <v>0</v>
      </c>
      <c r="G348" s="27" t="s">
        <v>9</v>
      </c>
    </row>
    <row r="349" s="1" customFormat="1" spans="1:7">
      <c r="A349" s="13">
        <v>347</v>
      </c>
      <c r="B349" s="18" t="s">
        <v>8</v>
      </c>
      <c r="C349" s="19" t="str">
        <f>"26071100729"</f>
        <v>26071100729</v>
      </c>
      <c r="D349" s="22">
        <v>0</v>
      </c>
      <c r="E349" s="23"/>
      <c r="F349" s="22">
        <v>0</v>
      </c>
      <c r="G349" s="27" t="s">
        <v>9</v>
      </c>
    </row>
    <row r="350" s="1" customFormat="1" spans="1:7">
      <c r="A350" s="13">
        <v>348</v>
      </c>
      <c r="B350" s="18" t="s">
        <v>8</v>
      </c>
      <c r="C350" s="19" t="str">
        <f>"26071100802"</f>
        <v>26071100802</v>
      </c>
      <c r="D350" s="22">
        <v>0</v>
      </c>
      <c r="E350" s="23"/>
      <c r="F350" s="22">
        <v>0</v>
      </c>
      <c r="G350" s="27" t="s">
        <v>9</v>
      </c>
    </row>
    <row r="351" s="1" customFormat="1" spans="1:7">
      <c r="A351" s="13">
        <v>349</v>
      </c>
      <c r="B351" s="18" t="s">
        <v>8</v>
      </c>
      <c r="C351" s="19" t="str">
        <f>"26071100809"</f>
        <v>26071100809</v>
      </c>
      <c r="D351" s="22">
        <v>0</v>
      </c>
      <c r="E351" s="23"/>
      <c r="F351" s="22">
        <v>0</v>
      </c>
      <c r="G351" s="27" t="s">
        <v>9</v>
      </c>
    </row>
    <row r="352" s="1" customFormat="1" spans="1:7">
      <c r="A352" s="13">
        <v>350</v>
      </c>
      <c r="B352" s="18" t="s">
        <v>8</v>
      </c>
      <c r="C352" s="19" t="str">
        <f>"26071100813"</f>
        <v>26071100813</v>
      </c>
      <c r="D352" s="22">
        <v>0</v>
      </c>
      <c r="E352" s="23"/>
      <c r="F352" s="22">
        <v>0</v>
      </c>
      <c r="G352" s="27" t="s">
        <v>9</v>
      </c>
    </row>
    <row r="353" s="1" customFormat="1" spans="1:7">
      <c r="A353" s="13">
        <v>351</v>
      </c>
      <c r="B353" s="18" t="s">
        <v>8</v>
      </c>
      <c r="C353" s="19" t="str">
        <f>"26071100815"</f>
        <v>26071100815</v>
      </c>
      <c r="D353" s="22">
        <v>0</v>
      </c>
      <c r="E353" s="23"/>
      <c r="F353" s="22">
        <v>0</v>
      </c>
      <c r="G353" s="27" t="s">
        <v>9</v>
      </c>
    </row>
    <row r="354" s="1" customFormat="1" spans="1:7">
      <c r="A354" s="13">
        <v>352</v>
      </c>
      <c r="B354" s="18" t="s">
        <v>8</v>
      </c>
      <c r="C354" s="19" t="str">
        <f>"26071100817"</f>
        <v>26071100817</v>
      </c>
      <c r="D354" s="22">
        <v>0</v>
      </c>
      <c r="E354" s="23"/>
      <c r="F354" s="22">
        <v>0</v>
      </c>
      <c r="G354" s="27" t="s">
        <v>9</v>
      </c>
    </row>
    <row r="355" s="1" customFormat="1" spans="1:7">
      <c r="A355" s="13">
        <v>353</v>
      </c>
      <c r="B355" s="18" t="s">
        <v>8</v>
      </c>
      <c r="C355" s="19" t="str">
        <f>"26071100820"</f>
        <v>26071100820</v>
      </c>
      <c r="D355" s="22">
        <v>0</v>
      </c>
      <c r="E355" s="23"/>
      <c r="F355" s="22">
        <v>0</v>
      </c>
      <c r="G355" s="27" t="s">
        <v>9</v>
      </c>
    </row>
    <row r="356" s="1" customFormat="1" spans="1:7">
      <c r="A356" s="13">
        <v>354</v>
      </c>
      <c r="B356" s="18" t="s">
        <v>8</v>
      </c>
      <c r="C356" s="19" t="str">
        <f>"26071100822"</f>
        <v>26071100822</v>
      </c>
      <c r="D356" s="22">
        <v>0</v>
      </c>
      <c r="E356" s="23"/>
      <c r="F356" s="22">
        <v>0</v>
      </c>
      <c r="G356" s="27" t="s">
        <v>9</v>
      </c>
    </row>
    <row r="357" s="1" customFormat="1" spans="1:7">
      <c r="A357" s="13">
        <v>355</v>
      </c>
      <c r="B357" s="18" t="s">
        <v>8</v>
      </c>
      <c r="C357" s="19" t="str">
        <f>"26071100824"</f>
        <v>26071100824</v>
      </c>
      <c r="D357" s="22">
        <v>0</v>
      </c>
      <c r="E357" s="23"/>
      <c r="F357" s="22">
        <v>0</v>
      </c>
      <c r="G357" s="27" t="s">
        <v>9</v>
      </c>
    </row>
    <row r="358" s="1" customFormat="1" spans="1:7">
      <c r="A358" s="13">
        <v>356</v>
      </c>
      <c r="B358" s="18" t="s">
        <v>8</v>
      </c>
      <c r="C358" s="19" t="str">
        <f>"26071100828"</f>
        <v>26071100828</v>
      </c>
      <c r="D358" s="22">
        <v>0</v>
      </c>
      <c r="E358" s="23"/>
      <c r="F358" s="22">
        <v>0</v>
      </c>
      <c r="G358" s="27" t="s">
        <v>9</v>
      </c>
    </row>
    <row r="359" s="1" customFormat="1" spans="1:7">
      <c r="A359" s="13">
        <v>357</v>
      </c>
      <c r="B359" s="18" t="s">
        <v>8</v>
      </c>
      <c r="C359" s="19" t="str">
        <f>"26071100829"</f>
        <v>26071100829</v>
      </c>
      <c r="D359" s="22">
        <v>0</v>
      </c>
      <c r="E359" s="23"/>
      <c r="F359" s="22">
        <v>0</v>
      </c>
      <c r="G359" s="27" t="s">
        <v>9</v>
      </c>
    </row>
    <row r="360" s="1" customFormat="1" spans="1:7">
      <c r="A360" s="13">
        <v>358</v>
      </c>
      <c r="B360" s="18" t="s">
        <v>8</v>
      </c>
      <c r="C360" s="19" t="str">
        <f>"26071100904"</f>
        <v>26071100904</v>
      </c>
      <c r="D360" s="22">
        <v>0</v>
      </c>
      <c r="E360" s="23"/>
      <c r="F360" s="22">
        <v>0</v>
      </c>
      <c r="G360" s="27" t="s">
        <v>9</v>
      </c>
    </row>
    <row r="361" s="1" customFormat="1" spans="1:7">
      <c r="A361" s="13">
        <v>359</v>
      </c>
      <c r="B361" s="18" t="s">
        <v>8</v>
      </c>
      <c r="C361" s="19" t="str">
        <f>"26071100907"</f>
        <v>26071100907</v>
      </c>
      <c r="D361" s="22">
        <v>0</v>
      </c>
      <c r="E361" s="23"/>
      <c r="F361" s="22">
        <v>0</v>
      </c>
      <c r="G361" s="27" t="s">
        <v>9</v>
      </c>
    </row>
    <row r="362" s="1" customFormat="1" spans="1:7">
      <c r="A362" s="13">
        <v>360</v>
      </c>
      <c r="B362" s="18" t="s">
        <v>8</v>
      </c>
      <c r="C362" s="19" t="str">
        <f>"26071100908"</f>
        <v>26071100908</v>
      </c>
      <c r="D362" s="22">
        <v>0</v>
      </c>
      <c r="E362" s="23"/>
      <c r="F362" s="22">
        <v>0</v>
      </c>
      <c r="G362" s="27" t="s">
        <v>9</v>
      </c>
    </row>
    <row r="363" s="1" customFormat="1" spans="1:7">
      <c r="A363" s="13">
        <v>361</v>
      </c>
      <c r="B363" s="18" t="s">
        <v>8</v>
      </c>
      <c r="C363" s="19" t="str">
        <f>"26071100910"</f>
        <v>26071100910</v>
      </c>
      <c r="D363" s="22">
        <v>0</v>
      </c>
      <c r="E363" s="23"/>
      <c r="F363" s="22">
        <v>0</v>
      </c>
      <c r="G363" s="27" t="s">
        <v>9</v>
      </c>
    </row>
    <row r="364" s="1" customFormat="1" spans="1:7">
      <c r="A364" s="13">
        <v>362</v>
      </c>
      <c r="B364" s="18" t="s">
        <v>8</v>
      </c>
      <c r="C364" s="19" t="str">
        <f>"26071100916"</f>
        <v>26071100916</v>
      </c>
      <c r="D364" s="22">
        <v>0</v>
      </c>
      <c r="E364" s="23"/>
      <c r="F364" s="22">
        <v>0</v>
      </c>
      <c r="G364" s="27" t="s">
        <v>9</v>
      </c>
    </row>
    <row r="365" s="1" customFormat="1" spans="1:7">
      <c r="A365" s="13">
        <v>363</v>
      </c>
      <c r="B365" s="18" t="s">
        <v>8</v>
      </c>
      <c r="C365" s="19" t="str">
        <f>"26071100918"</f>
        <v>26071100918</v>
      </c>
      <c r="D365" s="22">
        <v>0</v>
      </c>
      <c r="E365" s="23"/>
      <c r="F365" s="22">
        <v>0</v>
      </c>
      <c r="G365" s="27" t="s">
        <v>9</v>
      </c>
    </row>
    <row r="366" s="1" customFormat="1" spans="1:7">
      <c r="A366" s="13">
        <v>364</v>
      </c>
      <c r="B366" s="18" t="s">
        <v>8</v>
      </c>
      <c r="C366" s="19" t="str">
        <f>"26071100919"</f>
        <v>26071100919</v>
      </c>
      <c r="D366" s="22">
        <v>0</v>
      </c>
      <c r="E366" s="23"/>
      <c r="F366" s="22">
        <v>0</v>
      </c>
      <c r="G366" s="27" t="s">
        <v>9</v>
      </c>
    </row>
    <row r="367" s="1" customFormat="1" spans="1:7">
      <c r="A367" s="13">
        <v>365</v>
      </c>
      <c r="B367" s="18" t="s">
        <v>8</v>
      </c>
      <c r="C367" s="19" t="str">
        <f>"26071100921"</f>
        <v>26071100921</v>
      </c>
      <c r="D367" s="22">
        <v>0</v>
      </c>
      <c r="E367" s="23"/>
      <c r="F367" s="22">
        <v>0</v>
      </c>
      <c r="G367" s="27" t="s">
        <v>9</v>
      </c>
    </row>
    <row r="368" s="1" customFormat="1" spans="1:7">
      <c r="A368" s="13">
        <v>366</v>
      </c>
      <c r="B368" s="18" t="s">
        <v>8</v>
      </c>
      <c r="C368" s="19" t="str">
        <f>"26071100922"</f>
        <v>26071100922</v>
      </c>
      <c r="D368" s="22">
        <v>0</v>
      </c>
      <c r="E368" s="23"/>
      <c r="F368" s="22">
        <v>0</v>
      </c>
      <c r="G368" s="27" t="s">
        <v>9</v>
      </c>
    </row>
    <row r="369" s="1" customFormat="1" spans="1:7">
      <c r="A369" s="13">
        <v>367</v>
      </c>
      <c r="B369" s="18" t="s">
        <v>8</v>
      </c>
      <c r="C369" s="19" t="str">
        <f>"26071100924"</f>
        <v>26071100924</v>
      </c>
      <c r="D369" s="22">
        <v>0</v>
      </c>
      <c r="E369" s="23"/>
      <c r="F369" s="22">
        <v>0</v>
      </c>
      <c r="G369" s="27" t="s">
        <v>9</v>
      </c>
    </row>
    <row r="370" s="1" customFormat="1" spans="1:7">
      <c r="A370" s="13">
        <v>368</v>
      </c>
      <c r="B370" s="18" t="s">
        <v>8</v>
      </c>
      <c r="C370" s="19" t="str">
        <f>"26071100925"</f>
        <v>26071100925</v>
      </c>
      <c r="D370" s="22">
        <v>0</v>
      </c>
      <c r="E370" s="23"/>
      <c r="F370" s="22">
        <v>0</v>
      </c>
      <c r="G370" s="27" t="s">
        <v>9</v>
      </c>
    </row>
    <row r="371" s="1" customFormat="1" spans="1:7">
      <c r="A371" s="13">
        <v>369</v>
      </c>
      <c r="B371" s="18" t="s">
        <v>8</v>
      </c>
      <c r="C371" s="19" t="str">
        <f>"26071100930"</f>
        <v>26071100930</v>
      </c>
      <c r="D371" s="22">
        <v>0</v>
      </c>
      <c r="E371" s="23"/>
      <c r="F371" s="22">
        <v>0</v>
      </c>
      <c r="G371" s="27" t="s">
        <v>9</v>
      </c>
    </row>
    <row r="372" s="1" customFormat="1" spans="1:7">
      <c r="A372" s="13">
        <v>370</v>
      </c>
      <c r="B372" s="18" t="s">
        <v>8</v>
      </c>
      <c r="C372" s="19" t="str">
        <f>"26071101001"</f>
        <v>26071101001</v>
      </c>
      <c r="D372" s="22">
        <v>0</v>
      </c>
      <c r="E372" s="23"/>
      <c r="F372" s="22">
        <v>0</v>
      </c>
      <c r="G372" s="27" t="s">
        <v>9</v>
      </c>
    </row>
    <row r="373" s="4" customFormat="1" spans="1:7">
      <c r="A373" s="13">
        <v>371</v>
      </c>
      <c r="B373" s="18" t="s">
        <v>8</v>
      </c>
      <c r="C373" s="19" t="str">
        <f>"26071101009"</f>
        <v>26071101009</v>
      </c>
      <c r="D373" s="22">
        <v>0</v>
      </c>
      <c r="E373" s="23"/>
      <c r="F373" s="22">
        <v>0</v>
      </c>
      <c r="G373" s="27" t="s">
        <v>9</v>
      </c>
    </row>
    <row r="374" s="1" customFormat="1" spans="1:7">
      <c r="A374" s="13">
        <v>372</v>
      </c>
      <c r="B374" s="18" t="s">
        <v>8</v>
      </c>
      <c r="C374" s="19" t="str">
        <f>"26071101015"</f>
        <v>26071101015</v>
      </c>
      <c r="D374" s="22">
        <v>0</v>
      </c>
      <c r="E374" s="23"/>
      <c r="F374" s="22">
        <v>0</v>
      </c>
      <c r="G374" s="27" t="s">
        <v>9</v>
      </c>
    </row>
    <row r="375" s="1" customFormat="1" spans="1:7">
      <c r="A375" s="13">
        <v>373</v>
      </c>
      <c r="B375" s="18" t="s">
        <v>8</v>
      </c>
      <c r="C375" s="19" t="str">
        <f>"26071101017"</f>
        <v>26071101017</v>
      </c>
      <c r="D375" s="22">
        <v>0</v>
      </c>
      <c r="E375" s="23"/>
      <c r="F375" s="22">
        <v>0</v>
      </c>
      <c r="G375" s="27" t="s">
        <v>9</v>
      </c>
    </row>
    <row r="376" s="1" customFormat="1" spans="1:7">
      <c r="A376" s="13">
        <v>374</v>
      </c>
      <c r="B376" s="18" t="s">
        <v>8</v>
      </c>
      <c r="C376" s="19" t="str">
        <f>"26071101020"</f>
        <v>26071101020</v>
      </c>
      <c r="D376" s="22">
        <v>0</v>
      </c>
      <c r="E376" s="23"/>
      <c r="F376" s="22">
        <v>0</v>
      </c>
      <c r="G376" s="27" t="s">
        <v>9</v>
      </c>
    </row>
    <row r="377" s="1" customFormat="1" spans="1:7">
      <c r="A377" s="13">
        <v>375</v>
      </c>
      <c r="B377" s="18" t="s">
        <v>8</v>
      </c>
      <c r="C377" s="19" t="str">
        <f>"26071101024"</f>
        <v>26071101024</v>
      </c>
      <c r="D377" s="22">
        <v>0</v>
      </c>
      <c r="E377" s="23"/>
      <c r="F377" s="22">
        <v>0</v>
      </c>
      <c r="G377" s="27" t="s">
        <v>9</v>
      </c>
    </row>
    <row r="378" s="1" customFormat="1" spans="1:7">
      <c r="A378" s="13">
        <v>376</v>
      </c>
      <c r="B378" s="18" t="s">
        <v>8</v>
      </c>
      <c r="C378" s="19" t="str">
        <f>"26071101025"</f>
        <v>26071101025</v>
      </c>
      <c r="D378" s="22">
        <v>0</v>
      </c>
      <c r="E378" s="23"/>
      <c r="F378" s="22">
        <v>0</v>
      </c>
      <c r="G378" s="27" t="s">
        <v>9</v>
      </c>
    </row>
    <row r="379" s="1" customFormat="1" spans="1:7">
      <c r="A379" s="13">
        <v>377</v>
      </c>
      <c r="B379" s="18" t="s">
        <v>8</v>
      </c>
      <c r="C379" s="19" t="str">
        <f>"26071101026"</f>
        <v>26071101026</v>
      </c>
      <c r="D379" s="22">
        <v>0</v>
      </c>
      <c r="E379" s="23"/>
      <c r="F379" s="22">
        <v>0</v>
      </c>
      <c r="G379" s="27" t="s">
        <v>9</v>
      </c>
    </row>
    <row r="380" s="1" customFormat="1" spans="1:7">
      <c r="A380" s="13">
        <v>378</v>
      </c>
      <c r="B380" s="18" t="s">
        <v>8</v>
      </c>
      <c r="C380" s="19" t="str">
        <f>"26071101028"</f>
        <v>26071101028</v>
      </c>
      <c r="D380" s="22">
        <v>0</v>
      </c>
      <c r="E380" s="23"/>
      <c r="F380" s="22">
        <v>0</v>
      </c>
      <c r="G380" s="27" t="s">
        <v>9</v>
      </c>
    </row>
    <row r="381" s="1" customFormat="1" spans="1:7">
      <c r="A381" s="13">
        <v>379</v>
      </c>
      <c r="B381" s="18" t="s">
        <v>8</v>
      </c>
      <c r="C381" s="19" t="str">
        <f>"26071101029"</f>
        <v>26071101029</v>
      </c>
      <c r="D381" s="22">
        <v>0</v>
      </c>
      <c r="E381" s="23"/>
      <c r="F381" s="22">
        <v>0</v>
      </c>
      <c r="G381" s="27" t="s">
        <v>9</v>
      </c>
    </row>
    <row r="382" s="1" customFormat="1" spans="1:7">
      <c r="A382" s="13">
        <v>380</v>
      </c>
      <c r="B382" s="18" t="s">
        <v>8</v>
      </c>
      <c r="C382" s="19" t="str">
        <f>"26071101103"</f>
        <v>26071101103</v>
      </c>
      <c r="D382" s="22">
        <v>0</v>
      </c>
      <c r="E382" s="23"/>
      <c r="F382" s="22">
        <v>0</v>
      </c>
      <c r="G382" s="27" t="s">
        <v>9</v>
      </c>
    </row>
    <row r="383" s="4" customFormat="1" spans="1:7">
      <c r="A383" s="13">
        <v>381</v>
      </c>
      <c r="B383" s="18" t="s">
        <v>8</v>
      </c>
      <c r="C383" s="19" t="str">
        <f>"26071101113"</f>
        <v>26071101113</v>
      </c>
      <c r="D383" s="22">
        <v>0</v>
      </c>
      <c r="E383" s="23"/>
      <c r="F383" s="22">
        <v>0</v>
      </c>
      <c r="G383" s="27" t="s">
        <v>9</v>
      </c>
    </row>
    <row r="384" s="1" customFormat="1" spans="1:7">
      <c r="A384" s="13">
        <v>382</v>
      </c>
      <c r="B384" s="18" t="s">
        <v>8</v>
      </c>
      <c r="C384" s="19" t="str">
        <f>"26071101117"</f>
        <v>26071101117</v>
      </c>
      <c r="D384" s="22">
        <v>0</v>
      </c>
      <c r="E384" s="23"/>
      <c r="F384" s="22">
        <v>0</v>
      </c>
      <c r="G384" s="27" t="s">
        <v>9</v>
      </c>
    </row>
    <row r="385" s="1" customFormat="1" spans="1:7">
      <c r="A385" s="13">
        <v>383</v>
      </c>
      <c r="B385" s="18" t="s">
        <v>8</v>
      </c>
      <c r="C385" s="19" t="str">
        <f>"26071101118"</f>
        <v>26071101118</v>
      </c>
      <c r="D385" s="22">
        <v>0</v>
      </c>
      <c r="E385" s="23"/>
      <c r="F385" s="22">
        <v>0</v>
      </c>
      <c r="G385" s="27" t="s">
        <v>9</v>
      </c>
    </row>
    <row r="386" s="1" customFormat="1" spans="1:7">
      <c r="A386" s="13">
        <v>384</v>
      </c>
      <c r="B386" s="18" t="s">
        <v>8</v>
      </c>
      <c r="C386" s="19" t="str">
        <f>"26071101120"</f>
        <v>26071101120</v>
      </c>
      <c r="D386" s="22">
        <v>0</v>
      </c>
      <c r="E386" s="23"/>
      <c r="F386" s="22">
        <v>0</v>
      </c>
      <c r="G386" s="27" t="s">
        <v>9</v>
      </c>
    </row>
    <row r="387" s="1" customFormat="1" spans="1:7">
      <c r="A387" s="13">
        <v>385</v>
      </c>
      <c r="B387" s="18" t="s">
        <v>8</v>
      </c>
      <c r="C387" s="19" t="str">
        <f>"26071101122"</f>
        <v>26071101122</v>
      </c>
      <c r="D387" s="22">
        <v>0</v>
      </c>
      <c r="E387" s="23"/>
      <c r="F387" s="22">
        <v>0</v>
      </c>
      <c r="G387" s="27" t="s">
        <v>9</v>
      </c>
    </row>
    <row r="388" s="1" customFormat="1" spans="1:7">
      <c r="A388" s="13">
        <v>386</v>
      </c>
      <c r="B388" s="18" t="s">
        <v>8</v>
      </c>
      <c r="C388" s="19" t="str">
        <f>"26071101127"</f>
        <v>26071101127</v>
      </c>
      <c r="D388" s="22">
        <v>0</v>
      </c>
      <c r="E388" s="23"/>
      <c r="F388" s="22">
        <v>0</v>
      </c>
      <c r="G388" s="27" t="s">
        <v>9</v>
      </c>
    </row>
    <row r="389" s="4" customFormat="1" spans="1:7">
      <c r="A389" s="13">
        <v>387</v>
      </c>
      <c r="B389" s="18" t="s">
        <v>8</v>
      </c>
      <c r="C389" s="19" t="str">
        <f>"26071101128"</f>
        <v>26071101128</v>
      </c>
      <c r="D389" s="22">
        <v>0</v>
      </c>
      <c r="E389" s="23"/>
      <c r="F389" s="22">
        <v>0</v>
      </c>
      <c r="G389" s="27" t="s">
        <v>9</v>
      </c>
    </row>
    <row r="390" s="1" customFormat="1" spans="1:7">
      <c r="A390" s="13">
        <v>388</v>
      </c>
      <c r="B390" s="18" t="s">
        <v>8</v>
      </c>
      <c r="C390" s="19" t="str">
        <f>"26071101201"</f>
        <v>26071101201</v>
      </c>
      <c r="D390" s="22">
        <v>0</v>
      </c>
      <c r="E390" s="23"/>
      <c r="F390" s="22">
        <v>0</v>
      </c>
      <c r="G390" s="27" t="s">
        <v>9</v>
      </c>
    </row>
    <row r="391" s="1" customFormat="1" spans="1:7">
      <c r="A391" s="13">
        <v>389</v>
      </c>
      <c r="B391" s="18" t="s">
        <v>8</v>
      </c>
      <c r="C391" s="19" t="str">
        <f>"26071101202"</f>
        <v>26071101202</v>
      </c>
      <c r="D391" s="22">
        <v>0</v>
      </c>
      <c r="E391" s="23"/>
      <c r="F391" s="22">
        <v>0</v>
      </c>
      <c r="G391" s="27" t="s">
        <v>9</v>
      </c>
    </row>
    <row r="392" s="1" customFormat="1" spans="1:7">
      <c r="A392" s="13">
        <v>390</v>
      </c>
      <c r="B392" s="18" t="s">
        <v>8</v>
      </c>
      <c r="C392" s="19" t="str">
        <f>"26071101203"</f>
        <v>26071101203</v>
      </c>
      <c r="D392" s="22">
        <v>0</v>
      </c>
      <c r="E392" s="23"/>
      <c r="F392" s="22">
        <v>0</v>
      </c>
      <c r="G392" s="27" t="s">
        <v>9</v>
      </c>
    </row>
    <row r="393" s="1" customFormat="1" spans="1:7">
      <c r="A393" s="13">
        <v>391</v>
      </c>
      <c r="B393" s="18" t="s">
        <v>8</v>
      </c>
      <c r="C393" s="19" t="str">
        <f>"26071101206"</f>
        <v>26071101206</v>
      </c>
      <c r="D393" s="22">
        <v>0</v>
      </c>
      <c r="E393" s="23"/>
      <c r="F393" s="22">
        <v>0</v>
      </c>
      <c r="G393" s="27" t="s">
        <v>9</v>
      </c>
    </row>
    <row r="394" s="1" customFormat="1" spans="1:7">
      <c r="A394" s="13">
        <v>392</v>
      </c>
      <c r="B394" s="18" t="s">
        <v>8</v>
      </c>
      <c r="C394" s="19" t="str">
        <f>"26071101212"</f>
        <v>26071101212</v>
      </c>
      <c r="D394" s="22">
        <v>0</v>
      </c>
      <c r="E394" s="23"/>
      <c r="F394" s="22">
        <v>0</v>
      </c>
      <c r="G394" s="27" t="s">
        <v>9</v>
      </c>
    </row>
    <row r="395" s="1" customFormat="1" spans="1:7">
      <c r="A395" s="13">
        <v>393</v>
      </c>
      <c r="B395" s="18" t="s">
        <v>8</v>
      </c>
      <c r="C395" s="19" t="str">
        <f>"26071101215"</f>
        <v>26071101215</v>
      </c>
      <c r="D395" s="22">
        <v>0</v>
      </c>
      <c r="E395" s="23"/>
      <c r="F395" s="22">
        <v>0</v>
      </c>
      <c r="G395" s="27" t="s">
        <v>9</v>
      </c>
    </row>
    <row r="396" s="1" customFormat="1" spans="1:7">
      <c r="A396" s="13">
        <v>394</v>
      </c>
      <c r="B396" s="18" t="s">
        <v>8</v>
      </c>
      <c r="C396" s="19" t="str">
        <f>"26071101223"</f>
        <v>26071101223</v>
      </c>
      <c r="D396" s="22">
        <v>0</v>
      </c>
      <c r="E396" s="23"/>
      <c r="F396" s="22">
        <v>0</v>
      </c>
      <c r="G396" s="27" t="s">
        <v>9</v>
      </c>
    </row>
    <row r="397" s="4" customFormat="1" spans="1:7">
      <c r="A397" s="13">
        <v>395</v>
      </c>
      <c r="B397" s="18" t="s">
        <v>8</v>
      </c>
      <c r="C397" s="19" t="str">
        <f>"26071101224"</f>
        <v>26071101224</v>
      </c>
      <c r="D397" s="22">
        <v>0</v>
      </c>
      <c r="E397" s="23"/>
      <c r="F397" s="22">
        <v>0</v>
      </c>
      <c r="G397" s="27" t="s">
        <v>9</v>
      </c>
    </row>
    <row r="398" s="1" customFormat="1" spans="1:7">
      <c r="A398" s="13">
        <v>396</v>
      </c>
      <c r="B398" s="18" t="s">
        <v>8</v>
      </c>
      <c r="C398" s="19" t="str">
        <f>"26071101225"</f>
        <v>26071101225</v>
      </c>
      <c r="D398" s="22">
        <v>0</v>
      </c>
      <c r="E398" s="23"/>
      <c r="F398" s="22">
        <v>0</v>
      </c>
      <c r="G398" s="27" t="s">
        <v>9</v>
      </c>
    </row>
    <row r="399" s="1" customFormat="1" spans="1:7">
      <c r="A399" s="13">
        <v>397</v>
      </c>
      <c r="B399" s="18" t="s">
        <v>8</v>
      </c>
      <c r="C399" s="19" t="str">
        <f>"26071101230"</f>
        <v>26071101230</v>
      </c>
      <c r="D399" s="22">
        <v>0</v>
      </c>
      <c r="E399" s="23"/>
      <c r="F399" s="22">
        <v>0</v>
      </c>
      <c r="G399" s="27" t="s">
        <v>9</v>
      </c>
    </row>
    <row r="400" s="1" customFormat="1" spans="1:7">
      <c r="A400" s="13">
        <v>398</v>
      </c>
      <c r="B400" s="18" t="s">
        <v>8</v>
      </c>
      <c r="C400" s="19" t="str">
        <f>"26071101302"</f>
        <v>26071101302</v>
      </c>
      <c r="D400" s="22">
        <v>0</v>
      </c>
      <c r="E400" s="23"/>
      <c r="F400" s="22">
        <v>0</v>
      </c>
      <c r="G400" s="27" t="s">
        <v>9</v>
      </c>
    </row>
    <row r="401" s="1" customFormat="1" spans="1:7">
      <c r="A401" s="13">
        <v>399</v>
      </c>
      <c r="B401" s="18" t="s">
        <v>8</v>
      </c>
      <c r="C401" s="19" t="str">
        <f>"26071101304"</f>
        <v>26071101304</v>
      </c>
      <c r="D401" s="22">
        <v>0</v>
      </c>
      <c r="E401" s="23"/>
      <c r="F401" s="22">
        <v>0</v>
      </c>
      <c r="G401" s="27" t="s">
        <v>9</v>
      </c>
    </row>
    <row r="402" s="1" customFormat="1" spans="1:7">
      <c r="A402" s="13">
        <v>400</v>
      </c>
      <c r="B402" s="18" t="s">
        <v>8</v>
      </c>
      <c r="C402" s="19" t="str">
        <f>"26071101307"</f>
        <v>26071101307</v>
      </c>
      <c r="D402" s="22">
        <v>0</v>
      </c>
      <c r="E402" s="23"/>
      <c r="F402" s="22">
        <v>0</v>
      </c>
      <c r="G402" s="27" t="s">
        <v>9</v>
      </c>
    </row>
    <row r="403" s="1" customFormat="1" ht="12" customHeight="1" spans="1:7">
      <c r="A403" s="13">
        <v>401</v>
      </c>
      <c r="B403" s="18" t="s">
        <v>8</v>
      </c>
      <c r="C403" s="19" t="str">
        <f>"26071101309"</f>
        <v>26071101309</v>
      </c>
      <c r="D403" s="22">
        <v>0</v>
      </c>
      <c r="E403" s="23"/>
      <c r="F403" s="22">
        <v>0</v>
      </c>
      <c r="G403" s="27" t="s">
        <v>9</v>
      </c>
    </row>
    <row r="404" s="5" customFormat="1" spans="1:7">
      <c r="A404" s="13">
        <v>402</v>
      </c>
      <c r="B404" s="18" t="s">
        <v>8</v>
      </c>
      <c r="C404" s="19" t="str">
        <f>"26071101313"</f>
        <v>26071101313</v>
      </c>
      <c r="D404" s="22">
        <v>0</v>
      </c>
      <c r="E404" s="23"/>
      <c r="F404" s="22">
        <v>0</v>
      </c>
      <c r="G404" s="27" t="s">
        <v>9</v>
      </c>
    </row>
    <row r="405" s="1" customFormat="1" spans="1:7">
      <c r="A405" s="13">
        <v>403</v>
      </c>
      <c r="B405" s="18" t="s">
        <v>8</v>
      </c>
      <c r="C405" s="19" t="str">
        <f>"26071101318"</f>
        <v>26071101318</v>
      </c>
      <c r="D405" s="22">
        <v>0</v>
      </c>
      <c r="E405" s="23"/>
      <c r="F405" s="22">
        <v>0</v>
      </c>
      <c r="G405" s="27" t="s">
        <v>9</v>
      </c>
    </row>
    <row r="406" s="1" customFormat="1" spans="1:7">
      <c r="A406" s="13">
        <v>404</v>
      </c>
      <c r="B406" s="18" t="s">
        <v>8</v>
      </c>
      <c r="C406" s="19" t="str">
        <f>"26071101323"</f>
        <v>26071101323</v>
      </c>
      <c r="D406" s="22">
        <v>0</v>
      </c>
      <c r="E406" s="23"/>
      <c r="F406" s="22">
        <v>0</v>
      </c>
      <c r="G406" s="27" t="s">
        <v>9</v>
      </c>
    </row>
    <row r="407" s="1" customFormat="1" spans="1:7">
      <c r="A407" s="13">
        <v>405</v>
      </c>
      <c r="B407" s="18" t="s">
        <v>8</v>
      </c>
      <c r="C407" s="19" t="str">
        <f>"26071101328"</f>
        <v>26071101328</v>
      </c>
      <c r="D407" s="22">
        <v>0</v>
      </c>
      <c r="E407" s="23"/>
      <c r="F407" s="22">
        <v>0</v>
      </c>
      <c r="G407" s="27" t="s">
        <v>9</v>
      </c>
    </row>
    <row r="408" s="1" customFormat="1" spans="1:7">
      <c r="A408" s="13">
        <v>406</v>
      </c>
      <c r="B408" s="18" t="s">
        <v>8</v>
      </c>
      <c r="C408" s="19" t="str">
        <f>"26071101329"</f>
        <v>26071101329</v>
      </c>
      <c r="D408" s="22">
        <v>0</v>
      </c>
      <c r="E408" s="23"/>
      <c r="F408" s="22">
        <v>0</v>
      </c>
      <c r="G408" s="27" t="s">
        <v>9</v>
      </c>
    </row>
    <row r="409" s="1" customFormat="1" spans="1:7">
      <c r="A409" s="13">
        <v>407</v>
      </c>
      <c r="B409" s="18" t="s">
        <v>8</v>
      </c>
      <c r="C409" s="19" t="str">
        <f>"26071101408"</f>
        <v>26071101408</v>
      </c>
      <c r="D409" s="22">
        <v>0</v>
      </c>
      <c r="E409" s="23"/>
      <c r="F409" s="22">
        <v>0</v>
      </c>
      <c r="G409" s="27" t="s">
        <v>9</v>
      </c>
    </row>
    <row r="410" s="1" customFormat="1" spans="1:7">
      <c r="A410" s="13">
        <v>408</v>
      </c>
      <c r="B410" s="18" t="s">
        <v>8</v>
      </c>
      <c r="C410" s="19" t="str">
        <f>"26071101409"</f>
        <v>26071101409</v>
      </c>
      <c r="D410" s="22">
        <v>0</v>
      </c>
      <c r="E410" s="23"/>
      <c r="F410" s="22">
        <v>0</v>
      </c>
      <c r="G410" s="27" t="s">
        <v>9</v>
      </c>
    </row>
    <row r="411" s="1" customFormat="1" spans="1:7">
      <c r="A411" s="13">
        <v>409</v>
      </c>
      <c r="B411" s="18" t="s">
        <v>8</v>
      </c>
      <c r="C411" s="19" t="str">
        <f>"26071101413"</f>
        <v>26071101413</v>
      </c>
      <c r="D411" s="22">
        <v>0</v>
      </c>
      <c r="E411" s="23"/>
      <c r="F411" s="22">
        <v>0</v>
      </c>
      <c r="G411" s="27" t="s">
        <v>9</v>
      </c>
    </row>
    <row r="412" s="1" customFormat="1" spans="1:7">
      <c r="A412" s="13">
        <v>410</v>
      </c>
      <c r="B412" s="18" t="s">
        <v>8</v>
      </c>
      <c r="C412" s="19" t="str">
        <f>"26071101416"</f>
        <v>26071101416</v>
      </c>
      <c r="D412" s="22">
        <v>0</v>
      </c>
      <c r="E412" s="23"/>
      <c r="F412" s="22">
        <v>0</v>
      </c>
      <c r="G412" s="27" t="s">
        <v>9</v>
      </c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memory°</cp:lastModifiedBy>
  <dcterms:created xsi:type="dcterms:W3CDTF">2023-05-12T11:15:00Z</dcterms:created>
  <dcterms:modified xsi:type="dcterms:W3CDTF">2026-07-24T01:36:15Z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8CD68C8FEA324B82B458CC796E22FBF7_12</vt:lpwstr>
  </property>
  <property fmtid="{D5CDD505-2E9C-101B-9397-08002B2CF9AE}" pid="4" name="CalculationRule">
    <vt:i4>0</vt:i4>
  </property>
</Properties>
</file>